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IRP-MFBPL\0000-Fresh-Form-G\RFRP-Form-G-Nov-2023\"/>
    </mc:Choice>
  </mc:AlternateContent>
  <xr:revisionPtr revIDLastSave="0" documentId="8_{14D5042A-B99D-4773-95BB-F3A525EC5779}" xr6:coauthVersionLast="47" xr6:coauthVersionMax="47" xr10:uidLastSave="{00000000-0000-0000-0000-000000000000}"/>
  <bookViews>
    <workbookView xWindow="-110" yWindow="-110" windowWidth="19420" windowHeight="10300" tabRatio="447" firstSheet="1" activeTab="1" xr2:uid="{00000000-000D-0000-FFFF-FFFF00000000}"/>
  </bookViews>
  <sheets>
    <sheet name="Vote-shares" sheetId="7" r:id="rId1"/>
    <sheet name="Claim-Details" sheetId="1" r:id="rId2"/>
    <sheet name="Claims-upload-IBBI" sheetId="10" r:id="rId3"/>
    <sheet name="Sheet1" sheetId="9" state="hidden" r:id="rId4"/>
    <sheet name="Rev-Vote-Share" sheetId="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  <c r="D33" i="9"/>
  <c r="B11" i="9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D46" i="1"/>
  <c r="H46" i="1" l="1"/>
  <c r="I45" i="1"/>
  <c r="B7" i="7" l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G45" i="5" l="1"/>
  <c r="C45" i="5"/>
  <c r="H44" i="5"/>
  <c r="F43" i="5"/>
  <c r="H43" i="5" s="1"/>
  <c r="D43" i="5"/>
  <c r="F42" i="5"/>
  <c r="H42" i="5" s="1"/>
  <c r="D42" i="5"/>
  <c r="F41" i="5"/>
  <c r="H41" i="5" s="1"/>
  <c r="D41" i="5"/>
  <c r="F40" i="5"/>
  <c r="H40" i="5" s="1"/>
  <c r="D40" i="5"/>
  <c r="F39" i="5"/>
  <c r="H39" i="5" s="1"/>
  <c r="D39" i="5"/>
  <c r="F38" i="5"/>
  <c r="H38" i="5" s="1"/>
  <c r="D38" i="5"/>
  <c r="F37" i="5"/>
  <c r="H37" i="5" s="1"/>
  <c r="D37" i="5"/>
  <c r="F36" i="5"/>
  <c r="H36" i="5" s="1"/>
  <c r="D36" i="5"/>
  <c r="F35" i="5"/>
  <c r="H35" i="5" s="1"/>
  <c r="D35" i="5"/>
  <c r="F34" i="5"/>
  <c r="H34" i="5" s="1"/>
  <c r="D34" i="5"/>
  <c r="F33" i="5"/>
  <c r="H33" i="5" s="1"/>
  <c r="D33" i="5"/>
  <c r="F32" i="5"/>
  <c r="H32" i="5" s="1"/>
  <c r="D32" i="5"/>
  <c r="F31" i="5"/>
  <c r="H31" i="5" s="1"/>
  <c r="D31" i="5"/>
  <c r="F30" i="5"/>
  <c r="H30" i="5" s="1"/>
  <c r="D30" i="5"/>
  <c r="F29" i="5"/>
  <c r="H29" i="5" s="1"/>
  <c r="D29" i="5"/>
  <c r="F28" i="5"/>
  <c r="H28" i="5" s="1"/>
  <c r="D28" i="5"/>
  <c r="F27" i="5"/>
  <c r="H27" i="5" s="1"/>
  <c r="D27" i="5"/>
  <c r="F26" i="5"/>
  <c r="H26" i="5" s="1"/>
  <c r="D26" i="5"/>
  <c r="F25" i="5"/>
  <c r="H25" i="5" s="1"/>
  <c r="D25" i="5"/>
  <c r="F24" i="5"/>
  <c r="H24" i="5" s="1"/>
  <c r="D24" i="5"/>
  <c r="F23" i="5"/>
  <c r="H23" i="5" s="1"/>
  <c r="D23" i="5"/>
  <c r="F22" i="5"/>
  <c r="H22" i="5" s="1"/>
  <c r="D22" i="5"/>
  <c r="F21" i="5"/>
  <c r="H21" i="5" s="1"/>
  <c r="D21" i="5"/>
  <c r="F20" i="5"/>
  <c r="H20" i="5" s="1"/>
  <c r="D20" i="5"/>
  <c r="F19" i="5"/>
  <c r="H19" i="5" s="1"/>
  <c r="D19" i="5"/>
  <c r="F18" i="5"/>
  <c r="H18" i="5" s="1"/>
  <c r="D18" i="5"/>
  <c r="F17" i="5"/>
  <c r="H17" i="5" s="1"/>
  <c r="D17" i="5"/>
  <c r="F16" i="5"/>
  <c r="H16" i="5" s="1"/>
  <c r="D16" i="5"/>
  <c r="F15" i="5"/>
  <c r="H15" i="5" s="1"/>
  <c r="D15" i="5"/>
  <c r="F14" i="5"/>
  <c r="H14" i="5" s="1"/>
  <c r="D14" i="5"/>
  <c r="F13" i="5"/>
  <c r="H13" i="5" s="1"/>
  <c r="D13" i="5"/>
  <c r="F12" i="5"/>
  <c r="H12" i="5" s="1"/>
  <c r="D12" i="5"/>
  <c r="F11" i="5"/>
  <c r="H11" i="5" s="1"/>
  <c r="D11" i="5"/>
  <c r="F10" i="5"/>
  <c r="H10" i="5" s="1"/>
  <c r="D10" i="5"/>
  <c r="F9" i="5"/>
  <c r="H9" i="5" s="1"/>
  <c r="D9" i="5"/>
  <c r="F8" i="5"/>
  <c r="H8" i="5" s="1"/>
  <c r="D8" i="5"/>
  <c r="F7" i="5"/>
  <c r="H7" i="5" s="1"/>
  <c r="E7" i="5"/>
  <c r="E45" i="5" s="1"/>
  <c r="D45" i="5" l="1"/>
  <c r="H45" i="5"/>
  <c r="I44" i="5" s="1"/>
  <c r="I18" i="5"/>
  <c r="I26" i="5"/>
  <c r="I36" i="5"/>
  <c r="I42" i="5"/>
  <c r="I33" i="5"/>
  <c r="I12" i="5"/>
  <c r="F45" i="5"/>
  <c r="I39" i="5" l="1"/>
  <c r="I31" i="5"/>
  <c r="I15" i="5"/>
  <c r="I7" i="5"/>
  <c r="I27" i="5"/>
  <c r="I34" i="5"/>
  <c r="I16" i="5"/>
  <c r="I29" i="5"/>
  <c r="I22" i="5"/>
  <c r="I13" i="5"/>
  <c r="I28" i="5"/>
  <c r="I43" i="5"/>
  <c r="I19" i="5"/>
  <c r="I8" i="5"/>
  <c r="I23" i="5"/>
  <c r="I40" i="5"/>
  <c r="I32" i="5"/>
  <c r="I24" i="5"/>
  <c r="I14" i="5"/>
  <c r="I37" i="5"/>
  <c r="I25" i="5"/>
  <c r="I11" i="5"/>
  <c r="I41" i="5"/>
  <c r="I17" i="5"/>
  <c r="I38" i="5"/>
  <c r="I30" i="5"/>
  <c r="I20" i="5"/>
  <c r="I10" i="5"/>
  <c r="I35" i="5"/>
  <c r="I21" i="5"/>
  <c r="I9" i="5"/>
  <c r="I45" i="5" l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I44" i="1" l="1"/>
  <c r="G42" i="1"/>
  <c r="I42" i="1" s="1"/>
  <c r="E42" i="1"/>
  <c r="G41" i="1"/>
  <c r="I41" i="1" s="1"/>
  <c r="E41" i="1"/>
  <c r="G40" i="1"/>
  <c r="I40" i="1" s="1"/>
  <c r="E40" i="1"/>
  <c r="G39" i="1"/>
  <c r="I39" i="1" s="1"/>
  <c r="E39" i="1"/>
  <c r="G38" i="1"/>
  <c r="I38" i="1" s="1"/>
  <c r="E38" i="1"/>
  <c r="G37" i="1"/>
  <c r="I37" i="1" s="1"/>
  <c r="E37" i="1"/>
  <c r="G36" i="1"/>
  <c r="I36" i="1" s="1"/>
  <c r="E36" i="1"/>
  <c r="G35" i="1"/>
  <c r="I35" i="1" s="1"/>
  <c r="E35" i="1"/>
  <c r="G34" i="1"/>
  <c r="I34" i="1" s="1"/>
  <c r="E34" i="1"/>
  <c r="G33" i="1"/>
  <c r="I33" i="1" s="1"/>
  <c r="E33" i="1"/>
  <c r="G31" i="1"/>
  <c r="I31" i="1" s="1"/>
  <c r="E31" i="1"/>
  <c r="G43" i="1"/>
  <c r="I43" i="1" s="1"/>
  <c r="E43" i="1"/>
  <c r="G32" i="1"/>
  <c r="I32" i="1" s="1"/>
  <c r="E32" i="1"/>
  <c r="G30" i="1"/>
  <c r="I30" i="1" s="1"/>
  <c r="E30" i="1"/>
  <c r="G29" i="1"/>
  <c r="I29" i="1" s="1"/>
  <c r="E29" i="1"/>
  <c r="G28" i="1"/>
  <c r="I28" i="1" s="1"/>
  <c r="E28" i="1"/>
  <c r="G27" i="1"/>
  <c r="I27" i="1" s="1"/>
  <c r="E27" i="1"/>
  <c r="G26" i="1"/>
  <c r="I26" i="1" s="1"/>
  <c r="E26" i="1"/>
  <c r="G25" i="1"/>
  <c r="I25" i="1" s="1"/>
  <c r="E25" i="1"/>
  <c r="G24" i="1"/>
  <c r="I24" i="1" s="1"/>
  <c r="E24" i="1"/>
  <c r="G23" i="1"/>
  <c r="I23" i="1" s="1"/>
  <c r="E23" i="1"/>
  <c r="G22" i="1"/>
  <c r="I22" i="1" s="1"/>
  <c r="E22" i="1"/>
  <c r="G21" i="1"/>
  <c r="I21" i="1" s="1"/>
  <c r="E21" i="1"/>
  <c r="G20" i="1"/>
  <c r="I20" i="1" s="1"/>
  <c r="E20" i="1"/>
  <c r="G19" i="1"/>
  <c r="I19" i="1" s="1"/>
  <c r="E19" i="1"/>
  <c r="G18" i="1"/>
  <c r="I18" i="1" s="1"/>
  <c r="E18" i="1"/>
  <c r="G17" i="1"/>
  <c r="I17" i="1" s="1"/>
  <c r="E17" i="1"/>
  <c r="G16" i="1"/>
  <c r="I16" i="1" s="1"/>
  <c r="E16" i="1"/>
  <c r="G15" i="1"/>
  <c r="I15" i="1" s="1"/>
  <c r="E15" i="1"/>
  <c r="G14" i="1"/>
  <c r="I14" i="1" s="1"/>
  <c r="E14" i="1"/>
  <c r="G13" i="1"/>
  <c r="I13" i="1" s="1"/>
  <c r="E13" i="1"/>
  <c r="G12" i="1"/>
  <c r="I12" i="1" s="1"/>
  <c r="E12" i="1"/>
  <c r="G11" i="1"/>
  <c r="I11" i="1" s="1"/>
  <c r="E11" i="1"/>
  <c r="G10" i="1"/>
  <c r="I10" i="1" s="1"/>
  <c r="E10" i="1"/>
  <c r="G9" i="1"/>
  <c r="I9" i="1" s="1"/>
  <c r="E9" i="1"/>
  <c r="G8" i="1"/>
  <c r="I8" i="1" s="1"/>
  <c r="E8" i="1"/>
  <c r="G7" i="1"/>
  <c r="I7" i="1" s="1"/>
  <c r="F7" i="1"/>
  <c r="F46" i="1" s="1"/>
  <c r="D11" i="10" s="1"/>
  <c r="E46" i="1" l="1"/>
  <c r="G46" i="1"/>
  <c r="I46" i="1"/>
  <c r="J45" i="1" l="1"/>
  <c r="D44" i="7" s="1"/>
  <c r="G22" i="7" s="1"/>
  <c r="F11" i="10"/>
  <c r="J7" i="1"/>
  <c r="D6" i="7" s="1"/>
  <c r="G11" i="10" l="1"/>
  <c r="I11" i="10"/>
  <c r="G8" i="7"/>
  <c r="I8" i="7" s="1"/>
  <c r="J8" i="7" s="1"/>
  <c r="J44" i="1"/>
  <c r="D43" i="7" s="1"/>
  <c r="J11" i="1"/>
  <c r="D10" i="7" s="1"/>
  <c r="J38" i="1"/>
  <c r="D37" i="7" s="1"/>
  <c r="G23" i="7" s="1"/>
  <c r="J19" i="1"/>
  <c r="D18" i="7" s="1"/>
  <c r="J32" i="1"/>
  <c r="D31" i="7" s="1"/>
  <c r="J40" i="1"/>
  <c r="D39" i="7" s="1"/>
  <c r="J28" i="7" s="1"/>
  <c r="J12" i="1"/>
  <c r="D11" i="7" s="1"/>
  <c r="J20" i="1"/>
  <c r="D19" i="7" s="1"/>
  <c r="J28" i="1"/>
  <c r="D27" i="7" s="1"/>
  <c r="J35" i="1"/>
  <c r="D34" i="7" s="1"/>
  <c r="J17" i="1"/>
  <c r="D16" i="7" s="1"/>
  <c r="J9" i="1"/>
  <c r="D8" i="7" s="1"/>
  <c r="J21" i="1"/>
  <c r="D20" i="7" s="1"/>
  <c r="J31" i="1"/>
  <c r="D30" i="7" s="1"/>
  <c r="J42" i="1"/>
  <c r="D41" i="7" s="1"/>
  <c r="G24" i="7" s="1"/>
  <c r="J24" i="7" s="1"/>
  <c r="J14" i="1"/>
  <c r="D13" i="7" s="1"/>
  <c r="J22" i="1"/>
  <c r="D21" i="7" s="1"/>
  <c r="J27" i="7" s="1"/>
  <c r="J30" i="1"/>
  <c r="D29" i="7" s="1"/>
  <c r="J37" i="1"/>
  <c r="D36" i="7" s="1"/>
  <c r="J27" i="1"/>
  <c r="D26" i="7" s="1"/>
  <c r="J13" i="1"/>
  <c r="D12" i="7" s="1"/>
  <c r="J23" i="1"/>
  <c r="D22" i="7" s="1"/>
  <c r="J34" i="1"/>
  <c r="D33" i="7" s="1"/>
  <c r="J8" i="1"/>
  <c r="D7" i="7" s="1"/>
  <c r="J20" i="7" s="1"/>
  <c r="I20" i="7" s="1"/>
  <c r="J16" i="1"/>
  <c r="D15" i="7" s="1"/>
  <c r="J24" i="1"/>
  <c r="D23" i="7" s="1"/>
  <c r="J26" i="7" s="1"/>
  <c r="J43" i="1"/>
  <c r="D42" i="7" s="1"/>
  <c r="J25" i="7" s="1"/>
  <c r="J39" i="1"/>
  <c r="D38" i="7" s="1"/>
  <c r="J29" i="1"/>
  <c r="D28" i="7" s="1"/>
  <c r="J15" i="1"/>
  <c r="D14" i="7" s="1"/>
  <c r="J25" i="1"/>
  <c r="D24" i="7" s="1"/>
  <c r="J36" i="1"/>
  <c r="D35" i="7" s="1"/>
  <c r="J10" i="1"/>
  <c r="D9" i="7" s="1"/>
  <c r="J18" i="1"/>
  <c r="D17" i="7" s="1"/>
  <c r="J26" i="1"/>
  <c r="D25" i="7" s="1"/>
  <c r="J33" i="1"/>
  <c r="D32" i="7" s="1"/>
  <c r="J41" i="1"/>
  <c r="D40" i="7" s="1"/>
  <c r="D45" i="7" l="1"/>
  <c r="J46" i="1"/>
  <c r="G20" i="7"/>
  <c r="G15" i="7"/>
  <c r="G14" i="7"/>
  <c r="I14" i="7" s="1"/>
  <c r="G13" i="7" l="1"/>
  <c r="I13" i="7" s="1"/>
  <c r="J13" i="7" s="1"/>
  <c r="G21" i="7"/>
  <c r="G6" i="7"/>
  <c r="G19" i="7"/>
  <c r="G18" i="7"/>
  <c r="I18" i="7" s="1"/>
  <c r="G17" i="7"/>
  <c r="G16" i="7"/>
  <c r="I16" i="7" s="1"/>
  <c r="G29" i="7" l="1"/>
  <c r="I6" i="7"/>
  <c r="I29" i="7" l="1"/>
  <c r="J6" i="7"/>
  <c r="J29" i="7" s="1"/>
</calcChain>
</file>

<file path=xl/sharedStrings.xml><?xml version="1.0" encoding="utf-8"?>
<sst xmlns="http://schemas.openxmlformats.org/spreadsheetml/2006/main" count="236" uniqueCount="113">
  <si>
    <t>Mayurpank Fine Builders Private Limited</t>
  </si>
  <si>
    <t>CoC Members claims, amounts admitted and voting shares</t>
  </si>
  <si>
    <t>Creditor's name</t>
  </si>
  <si>
    <t>Principal claimed</t>
  </si>
  <si>
    <t>Interest claimed</t>
  </si>
  <si>
    <t>Total claim</t>
  </si>
  <si>
    <t>Principal admitted by RP</t>
  </si>
  <si>
    <t>Interest admitted by RP</t>
  </si>
  <si>
    <t>Total claim admitted by RP</t>
  </si>
  <si>
    <t>Voting Share(%)</t>
  </si>
  <si>
    <t>IDBI TRUSTEESHIP SERVICES LTD</t>
  </si>
  <si>
    <t xml:space="preserve">Pro Earth Housing Corporation Pvt. Ltd. </t>
  </si>
  <si>
    <t>HITENDRA VISHANJI GALA</t>
  </si>
  <si>
    <t>HITENDRA VISHANJI GALA (HUF)</t>
  </si>
  <si>
    <t>KANTILAL MORARJI GALA (HUF)</t>
  </si>
  <si>
    <t>MANISHA SHAILEN GALA</t>
  </si>
  <si>
    <t>NIRAV KANTILAL GALA</t>
  </si>
  <si>
    <t>PUSHPA KANTILAL GALA</t>
  </si>
  <si>
    <t>SURESH VISHANJI GALA</t>
  </si>
  <si>
    <t>VELBAI MORARJI GALA (DECEASED)</t>
  </si>
  <si>
    <t>SHAILEN SHAMJI GALA (HUF)</t>
  </si>
  <si>
    <t>HANSABEN HARENDRA SHAH</t>
  </si>
  <si>
    <t>KESARBEN MULCHAND SANGOI</t>
  </si>
  <si>
    <t>MULCHAND K SANGOI (HUF)</t>
  </si>
  <si>
    <t>NEETA VIJAY SANGOI</t>
  </si>
  <si>
    <t>VIJAY M. SANGOI</t>
  </si>
  <si>
    <t>BHARAT MAVJI CHHEDA</t>
  </si>
  <si>
    <t>CHANDANI PRAKASH DOSHI</t>
  </si>
  <si>
    <t>HEMVIJAY HOLDINGS PVT. LTD.</t>
  </si>
  <si>
    <t>JEEGAR TILAK SHAH</t>
  </si>
  <si>
    <t>K A ENTERPRISES</t>
  </si>
  <si>
    <t>KAJAL CHHEDA</t>
  </si>
  <si>
    <t xml:space="preserve">JAYKALP TRADE LINK PVT. LTD. </t>
  </si>
  <si>
    <t>RASHMI DINESHKUMAR DOSHI</t>
  </si>
  <si>
    <t>SHEETAL GAMING LLP</t>
  </si>
  <si>
    <t>SHEETAL TILAK SHAH</t>
  </si>
  <si>
    <t>SONAL SATISH DOSHI</t>
  </si>
  <si>
    <t>TAVOY WORKWEAR PVT. LTD</t>
  </si>
  <si>
    <t>VIJAY GROUP REALTY LLP</t>
  </si>
  <si>
    <t>ANJANA JAGDISH SHAH</t>
  </si>
  <si>
    <t>MANISH JAGDISH SHAH
NAMRATA JAGDISH SHAH</t>
  </si>
  <si>
    <t>BHARAT KUNVERJI KENIA</t>
  </si>
  <si>
    <t>Ajaydeep Construction Pvt. Ltd.</t>
  </si>
  <si>
    <t>VIHAN SAVLA</t>
  </si>
  <si>
    <t>RAMJI DEVJI KENIA</t>
  </si>
  <si>
    <t>FERVENT SECURITIES PVT. LTD.</t>
  </si>
  <si>
    <t>BARODAVALA PROPERTIES PVT. LTD.</t>
  </si>
  <si>
    <t>DN TRADING</t>
  </si>
  <si>
    <t>TOTAL</t>
  </si>
  <si>
    <t xml:space="preserve">MAYURPANKH FINE BUILDERS PVT. LTD. </t>
  </si>
  <si>
    <t>Sr. No.</t>
  </si>
  <si>
    <t xml:space="preserve">Name of Creditor </t>
  </si>
  <si>
    <t>SONAL DOSHI</t>
  </si>
  <si>
    <t>% Voting share</t>
  </si>
  <si>
    <t>DN Trading Interest</t>
  </si>
  <si>
    <t>IMPORTANT</t>
  </si>
  <si>
    <r>
      <t xml:space="preserve">Note: </t>
    </r>
    <r>
      <rPr>
        <b/>
        <sz val="12"/>
        <color theme="1"/>
        <rFont val="Times New Roman"/>
        <family val="1"/>
      </rPr>
      <t>DN Trading (Sr.No/.38)</t>
    </r>
    <r>
      <rPr>
        <sz val="12"/>
        <color theme="1"/>
        <rFont val="Times New Roman"/>
        <family val="1"/>
      </rPr>
      <t>: The interest claim of Rs.8,31,57.157/- is not included as it is kept pending verification</t>
    </r>
  </si>
  <si>
    <t>the CIRP cost shares of the members will change</t>
  </si>
  <si>
    <t xml:space="preserve">since requisite clarifications are still not received. If requisite clarifications are received and the amount is admitted, </t>
  </si>
  <si>
    <t>Mr. Shailen Gala</t>
  </si>
  <si>
    <t>Mr. Munjal Dhanani</t>
  </si>
  <si>
    <t>Mr. Sunil Munot</t>
  </si>
  <si>
    <t>Mr. Tarun Srivastava</t>
  </si>
  <si>
    <t>Ms. Sharon D’Gama</t>
  </si>
  <si>
    <t>Ms Suhani Merchant</t>
  </si>
  <si>
    <t>Mr. Dharmesh Chheda</t>
  </si>
  <si>
    <t>Mr. Vimal Savla</t>
  </si>
  <si>
    <t>Adv. Mr. Rajan Agarwal</t>
  </si>
  <si>
    <t>Mr. Dhvanit Savla</t>
  </si>
  <si>
    <t>Mr. Niket Rambhia</t>
  </si>
  <si>
    <t>Adv. Mulkit Salia</t>
  </si>
  <si>
    <t>Mansi Parag Shah</t>
  </si>
  <si>
    <t>Ms. Shravani Dalvi</t>
  </si>
  <si>
    <t>Mr. Alihusain Barodawala</t>
  </si>
  <si>
    <t>Mr.Ayush Agarwal</t>
  </si>
  <si>
    <t>Mr.Rajee Savla</t>
  </si>
  <si>
    <t>Mr. Prakash Doshi</t>
  </si>
  <si>
    <t>Mr. Bharat Chheda</t>
  </si>
  <si>
    <t>Mr. Yashen Savla</t>
  </si>
  <si>
    <t>Shital Shah</t>
  </si>
  <si>
    <t>Chandani Doshi</t>
  </si>
  <si>
    <t>Vijay Sangoi</t>
  </si>
  <si>
    <t>Mr. Laxmichand Kenia</t>
  </si>
  <si>
    <t>9th CoC meeting votes</t>
  </si>
  <si>
    <t>Option-Agreement Holders</t>
  </si>
  <si>
    <t>Non OA-Holder</t>
  </si>
  <si>
    <t>Vote shares of 22 creditors including 21 OA-holders</t>
  </si>
  <si>
    <t>Annexure - 2</t>
  </si>
  <si>
    <t>Category of Creditor</t>
  </si>
  <si>
    <t>Summary of Claims Admitted</t>
  </si>
  <si>
    <t>Amount of Contingent Claims</t>
  </si>
  <si>
    <t>Amount of Claim Not Admitted</t>
  </si>
  <si>
    <t>Amount of Claims under Verification</t>
  </si>
  <si>
    <t>Details in Annexure (Only PDF/Excel)</t>
  </si>
  <si>
    <t>No. of Claims</t>
  </si>
  <si>
    <t>Amount of claims admitted</t>
  </si>
  <si>
    <t>% Share in Total Amount of Claims Admitted</t>
  </si>
  <si>
    <t>(Filing under clause (ca) of sub-regulation (2) of regulation 13 the IBBI (Insolvency Resolution Process for Corporate Persons) Regulations, 2016</t>
  </si>
  <si>
    <t xml:space="preserve">Summary of Claims Received </t>
  </si>
  <si>
    <t>Remarks if any</t>
  </si>
  <si>
    <t>Amount</t>
  </si>
  <si>
    <t>Unsecured financial creditors belonging to any class of creditors</t>
  </si>
  <si>
    <t>Secured financial creditors (other than financial creditors belonging to any class of creditors)</t>
  </si>
  <si>
    <t>Unsecured financial creditors (other than financial creditors belonging to any class of creditors)</t>
  </si>
  <si>
    <t>Operational creditors (Workmen)</t>
  </si>
  <si>
    <t>Operational creditors (Employees)</t>
  </si>
  <si>
    <t>Operational creditors (Government Dues)</t>
  </si>
  <si>
    <t>Operational creditors (other than Workmen and Employees and Government Dues)</t>
  </si>
  <si>
    <t>Other creditors, if any, (other than financial creditors and operational creditors)</t>
  </si>
  <si>
    <t>Secured financial creditors belonging to any class of creditors</t>
  </si>
  <si>
    <t>NA</t>
  </si>
  <si>
    <t>Excel file "MFBPL-Claims" attached</t>
  </si>
  <si>
    <t>Admitted as disputed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</si>
</sst>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.0000%"/>
    <numFmt numFmtId="172" formatCode="0.0%"/>
  </numFmts>
  <fonts count="11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4" fontId="0" fillId="0" borderId="1" xfId="0" applyNumberFormat="1" applyBorder="1" applyAlignment="1">
      <alignment vertical="top"/>
    </xf>
    <xf numFmtId="43" fontId="0" fillId="0" borderId="1" xfId="1" applyFont="1" applyFill="1" applyBorder="1"/>
    <xf numFmtId="43" fontId="0" fillId="0" borderId="1" xfId="1" applyFont="1" applyFill="1" applyBorder="1" applyAlignment="1">
      <alignment horizontal="right" vertical="top"/>
    </xf>
    <xf numFmtId="10" fontId="0" fillId="0" borderId="1" xfId="2" applyNumberFormat="1" applyFont="1" applyFill="1" applyBorder="1"/>
    <xf numFmtId="0" fontId="0" fillId="0" borderId="1" xfId="0" applyBorder="1"/>
    <xf numFmtId="4" fontId="0" fillId="0" borderId="1" xfId="0" applyNumberFormat="1" applyBorder="1" applyAlignment="1">
      <alignment vertical="top" wrapText="1"/>
    </xf>
    <xf numFmtId="43" fontId="0" fillId="0" borderId="1" xfId="1" applyFont="1" applyFill="1" applyBorder="1" applyAlignment="1">
      <alignment vertical="top" wrapText="1"/>
    </xf>
    <xf numFmtId="10" fontId="0" fillId="0" borderId="0" xfId="0" applyNumberFormat="1"/>
    <xf numFmtId="43" fontId="0" fillId="0" borderId="1" xfId="1" applyFont="1" applyFill="1" applyBorder="1" applyAlignment="1">
      <alignment vertical="top"/>
    </xf>
    <xf numFmtId="43" fontId="0" fillId="0" borderId="1" xfId="1" applyFont="1" applyFill="1" applyBorder="1" applyAlignment="1">
      <alignment vertical="center" wrapText="1"/>
    </xf>
    <xf numFmtId="43" fontId="0" fillId="0" borderId="1" xfId="1" applyFont="1" applyFill="1" applyBorder="1" applyAlignment="1">
      <alignment horizontal="right" vertical="center"/>
    </xf>
    <xf numFmtId="43" fontId="0" fillId="0" borderId="1" xfId="1" applyFont="1" applyFill="1" applyBorder="1" applyAlignment="1">
      <alignment vertical="center"/>
    </xf>
    <xf numFmtId="10" fontId="0" fillId="0" borderId="1" xfId="2" applyNumberFormat="1" applyFont="1" applyFill="1" applyBorder="1" applyAlignment="1">
      <alignment vertical="center"/>
    </xf>
    <xf numFmtId="4" fontId="0" fillId="0" borderId="2" xfId="0" applyNumberFormat="1" applyBorder="1" applyAlignment="1">
      <alignment vertical="top" wrapText="1"/>
    </xf>
    <xf numFmtId="0" fontId="3" fillId="0" borderId="2" xfId="0" applyFont="1" applyBorder="1" applyAlignment="1">
      <alignment horizontal="center"/>
    </xf>
    <xf numFmtId="43" fontId="3" fillId="0" borderId="1" xfId="1" applyFont="1" applyFill="1" applyBorder="1"/>
    <xf numFmtId="10" fontId="3" fillId="0" borderId="1" xfId="2" applyNumberFormat="1" applyFont="1" applyFill="1" applyBorder="1"/>
    <xf numFmtId="43" fontId="0" fillId="0" borderId="0" xfId="1" applyFont="1" applyFill="1"/>
    <xf numFmtId="3" fontId="0" fillId="0" borderId="0" xfId="0" applyNumberFormat="1"/>
    <xf numFmtId="0" fontId="7" fillId="2" borderId="1" xfId="0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vertical="top" wrapText="1"/>
    </xf>
    <xf numFmtId="0" fontId="0" fillId="0" borderId="0" xfId="0" applyAlignment="1">
      <alignment wrapText="1"/>
    </xf>
    <xf numFmtId="10" fontId="4" fillId="0" borderId="1" xfId="2" applyNumberFormat="1" applyFont="1" applyFill="1" applyBorder="1"/>
    <xf numFmtId="0" fontId="7" fillId="0" borderId="4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top" wrapText="1"/>
    </xf>
    <xf numFmtId="166" fontId="7" fillId="0" borderId="1" xfId="2" applyNumberFormat="1" applyFont="1" applyFill="1" applyBorder="1" applyAlignment="1">
      <alignment horizontal="right"/>
    </xf>
    <xf numFmtId="0" fontId="7" fillId="0" borderId="1" xfId="0" applyFont="1" applyBorder="1"/>
    <xf numFmtId="0" fontId="7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vertical="center" wrapText="1"/>
    </xf>
    <xf numFmtId="4" fontId="4" fillId="0" borderId="1" xfId="0" applyNumberFormat="1" applyFont="1" applyBorder="1" applyAlignment="1">
      <alignment vertical="top" wrapText="1"/>
    </xf>
    <xf numFmtId="0" fontId="4" fillId="0" borderId="0" xfId="0" applyFont="1"/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vertical="top"/>
    </xf>
    <xf numFmtId="166" fontId="6" fillId="0" borderId="1" xfId="2" applyNumberFormat="1" applyFont="1" applyFill="1" applyBorder="1" applyAlignment="1">
      <alignment horizontal="right"/>
    </xf>
    <xf numFmtId="165" fontId="7" fillId="0" borderId="0" xfId="0" applyNumberFormat="1" applyFont="1"/>
    <xf numFmtId="0" fontId="7" fillId="2" borderId="4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3" borderId="4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vertical="top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166" fontId="4" fillId="0" borderId="0" xfId="0" applyNumberFormat="1" applyFont="1" applyAlignment="1">
      <alignment vertical="center" wrapText="1"/>
    </xf>
    <xf numFmtId="4" fontId="0" fillId="0" borderId="8" xfId="0" applyNumberForma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165" fontId="6" fillId="0" borderId="0" xfId="1" applyNumberFormat="1" applyFont="1" applyFill="1" applyBorder="1" applyAlignment="1"/>
    <xf numFmtId="166" fontId="7" fillId="0" borderId="0" xfId="0" applyNumberFormat="1" applyFo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6" fillId="0" borderId="2" xfId="0" applyNumberFormat="1" applyFont="1" applyBorder="1" applyAlignment="1">
      <alignment horizontal="left" vertical="top" wrapText="1"/>
    </xf>
    <xf numFmtId="4" fontId="6" fillId="0" borderId="3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43" fontId="9" fillId="0" borderId="1" xfId="1" applyFont="1" applyFill="1" applyBorder="1"/>
    <xf numFmtId="43" fontId="9" fillId="0" borderId="1" xfId="1" applyFont="1" applyFill="1" applyBorder="1" applyAlignment="1">
      <alignment vertical="top" wrapText="1"/>
    </xf>
    <xf numFmtId="43" fontId="9" fillId="0" borderId="1" xfId="1" applyFont="1" applyFill="1" applyBorder="1" applyAlignment="1">
      <alignment horizontal="right" vertical="top"/>
    </xf>
    <xf numFmtId="10" fontId="9" fillId="0" borderId="1" xfId="2" applyNumberFormat="1" applyFont="1" applyFill="1" applyBorder="1"/>
    <xf numFmtId="0" fontId="9" fillId="0" borderId="0" xfId="0" applyFont="1"/>
    <xf numFmtId="43" fontId="8" fillId="0" borderId="1" xfId="1" applyFont="1" applyFill="1" applyBorder="1"/>
    <xf numFmtId="10" fontId="8" fillId="0" borderId="1" xfId="2" applyNumberFormat="1" applyFont="1" applyFill="1" applyBorder="1"/>
    <xf numFmtId="0" fontId="8" fillId="0" borderId="0" xfId="0" applyFont="1" applyFill="1"/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0" fontId="9" fillId="0" borderId="1" xfId="0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vertical="top" wrapText="1"/>
    </xf>
    <xf numFmtId="0" fontId="9" fillId="0" borderId="0" xfId="0" applyFont="1" applyFill="1"/>
    <xf numFmtId="0" fontId="8" fillId="0" borderId="2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165" fontId="9" fillId="0" borderId="0" xfId="0" applyNumberFormat="1" applyFont="1" applyFill="1"/>
    <xf numFmtId="0" fontId="9" fillId="0" borderId="0" xfId="0" applyFont="1" applyFill="1" applyAlignment="1">
      <alignment horizontal="center"/>
    </xf>
    <xf numFmtId="4" fontId="9" fillId="0" borderId="1" xfId="0" applyNumberFormat="1" applyFont="1" applyFill="1" applyBorder="1" applyAlignment="1">
      <alignment vertical="top"/>
    </xf>
    <xf numFmtId="10" fontId="9" fillId="0" borderId="0" xfId="0" applyNumberFormat="1" applyFont="1" applyFill="1"/>
    <xf numFmtId="0" fontId="9" fillId="0" borderId="1" xfId="0" applyFont="1" applyFill="1" applyBorder="1"/>
    <xf numFmtId="43" fontId="9" fillId="0" borderId="1" xfId="1" applyFont="1" applyFill="1" applyBorder="1" applyAlignment="1">
      <alignment vertical="top"/>
    </xf>
    <xf numFmtId="43" fontId="9" fillId="0" borderId="1" xfId="1" applyFont="1" applyFill="1" applyBorder="1" applyAlignment="1">
      <alignment vertical="center" wrapText="1"/>
    </xf>
    <xf numFmtId="43" fontId="9" fillId="0" borderId="1" xfId="1" applyFont="1" applyFill="1" applyBorder="1" applyAlignment="1">
      <alignment horizontal="right" vertical="center"/>
    </xf>
    <xf numFmtId="43" fontId="9" fillId="0" borderId="1" xfId="1" applyFont="1" applyFill="1" applyBorder="1" applyAlignment="1">
      <alignment vertical="center"/>
    </xf>
    <xf numFmtId="10" fontId="9" fillId="0" borderId="1" xfId="2" applyNumberFormat="1" applyFont="1" applyFill="1" applyBorder="1" applyAlignment="1">
      <alignment vertical="center"/>
    </xf>
    <xf numFmtId="0" fontId="9" fillId="0" borderId="0" xfId="0" applyFont="1" applyFill="1" applyAlignment="1">
      <alignment wrapText="1"/>
    </xf>
    <xf numFmtId="0" fontId="9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vertical="top" wrapText="1"/>
    </xf>
    <xf numFmtId="4" fontId="9" fillId="0" borderId="8" xfId="0" applyNumberFormat="1" applyFont="1" applyFill="1" applyBorder="1" applyAlignment="1">
      <alignment vertical="top" wrapText="1"/>
    </xf>
    <xf numFmtId="43" fontId="9" fillId="0" borderId="0" xfId="1" applyFont="1" applyFill="1"/>
    <xf numFmtId="43" fontId="9" fillId="0" borderId="0" xfId="1" applyFont="1" applyFill="1" applyBorder="1"/>
    <xf numFmtId="3" fontId="9" fillId="0" borderId="0" xfId="0" applyNumberFormat="1" applyFont="1" applyFill="1"/>
    <xf numFmtId="165" fontId="9" fillId="0" borderId="0" xfId="1" applyNumberFormat="1" applyFont="1" applyFill="1" applyBorder="1"/>
    <xf numFmtId="0" fontId="9" fillId="0" borderId="0" xfId="0" applyFont="1" applyAlignment="1">
      <alignment wrapText="1"/>
    </xf>
    <xf numFmtId="0" fontId="8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vertical="top" wrapText="1"/>
    </xf>
    <xf numFmtId="0" fontId="9" fillId="0" borderId="1" xfId="0" applyFont="1" applyBorder="1"/>
    <xf numFmtId="0" fontId="9" fillId="4" borderId="1" xfId="0" applyFont="1" applyFill="1" applyBorder="1"/>
    <xf numFmtId="165" fontId="9" fillId="0" borderId="1" xfId="1" applyNumberFormat="1" applyFont="1" applyBorder="1"/>
    <xf numFmtId="172" fontId="9" fillId="0" borderId="1" xfId="2" applyNumberFormat="1" applyFont="1" applyBorder="1"/>
    <xf numFmtId="165" fontId="9" fillId="0" borderId="1" xfId="0" applyNumberFormat="1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00000"/>
      <color rgb="FF000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50"/>
  <sheetViews>
    <sheetView showGridLines="0" topLeftCell="A30" workbookViewId="0">
      <selection activeCell="D6" sqref="D6"/>
    </sheetView>
  </sheetViews>
  <sheetFormatPr defaultColWidth="9.08984375" defaultRowHeight="15.5" x14ac:dyDescent="0.35"/>
  <cols>
    <col min="1" max="1" width="9.08984375" style="33"/>
    <col min="2" max="2" width="5.6328125" style="40" customWidth="1"/>
    <col min="3" max="3" width="41.36328125" style="33" customWidth="1"/>
    <col min="4" max="4" width="14.6328125" style="33" customWidth="1"/>
    <col min="5" max="5" width="4.453125" style="33" customWidth="1"/>
    <col min="6" max="6" width="30.6328125" style="33" customWidth="1"/>
    <col min="7" max="7" width="10.7265625" style="33" customWidth="1"/>
    <col min="8" max="8" width="5.36328125" style="33" customWidth="1"/>
    <col min="9" max="10" width="9.7265625" style="33" bestFit="1" customWidth="1"/>
    <col min="11" max="16384" width="9.08984375" style="33"/>
  </cols>
  <sheetData>
    <row r="1" spans="2:10" x14ac:dyDescent="0.35">
      <c r="B1" s="67" t="s">
        <v>49</v>
      </c>
      <c r="C1" s="67"/>
      <c r="D1" s="67"/>
    </row>
    <row r="2" spans="2:10" x14ac:dyDescent="0.35">
      <c r="C2" s="41"/>
      <c r="D2" s="41"/>
    </row>
    <row r="3" spans="2:10" x14ac:dyDescent="0.35">
      <c r="B3" s="41"/>
      <c r="D3" s="63"/>
    </row>
    <row r="4" spans="2:10" x14ac:dyDescent="0.35">
      <c r="C4" s="41"/>
      <c r="D4" s="41"/>
    </row>
    <row r="5" spans="2:10" ht="48.65" customHeight="1" thickBot="1" x14ac:dyDescent="0.4">
      <c r="B5" s="42" t="s">
        <v>50</v>
      </c>
      <c r="C5" s="43" t="s">
        <v>51</v>
      </c>
      <c r="D5" s="44" t="s">
        <v>53</v>
      </c>
      <c r="E5" s="45"/>
      <c r="F5" s="65" t="s">
        <v>83</v>
      </c>
    </row>
    <row r="6" spans="2:10" ht="16" thickBot="1" x14ac:dyDescent="0.4">
      <c r="B6" s="46">
        <v>1</v>
      </c>
      <c r="C6" s="47" t="s">
        <v>10</v>
      </c>
      <c r="D6" s="31">
        <f>'Claim-Details'!J7</f>
        <v>0.76649571460703636</v>
      </c>
      <c r="F6" s="56" t="s">
        <v>59</v>
      </c>
      <c r="G6" s="60">
        <f>D16</f>
        <v>3.5083429733529648E-4</v>
      </c>
      <c r="I6" s="64">
        <f>G6</f>
        <v>3.5083429733529648E-4</v>
      </c>
      <c r="J6" s="64">
        <f>I6</f>
        <v>3.5083429733529648E-4</v>
      </c>
    </row>
    <row r="7" spans="2:10" ht="16" thickBot="1" x14ac:dyDescent="0.4">
      <c r="B7" s="46">
        <f>B6+1</f>
        <v>2</v>
      </c>
      <c r="C7" s="32" t="s">
        <v>11</v>
      </c>
      <c r="D7" s="31">
        <f>'Claim-Details'!J8</f>
        <v>9.2292124058205248E-4</v>
      </c>
      <c r="F7" s="57" t="s">
        <v>60</v>
      </c>
      <c r="G7" s="58"/>
    </row>
    <row r="8" spans="2:10" x14ac:dyDescent="0.35">
      <c r="B8" s="62">
        <f t="shared" ref="B8:B28" si="0">B7+1</f>
        <v>3</v>
      </c>
      <c r="C8" s="30" t="s">
        <v>12</v>
      </c>
      <c r="D8" s="31">
        <f>'Claim-Details'!J9</f>
        <v>3.5083429733529648E-4</v>
      </c>
      <c r="F8" s="59" t="s">
        <v>61</v>
      </c>
      <c r="G8" s="60">
        <f>D6</f>
        <v>0.76649571460703636</v>
      </c>
      <c r="I8" s="64">
        <f>G8</f>
        <v>0.76649571460703636</v>
      </c>
      <c r="J8" s="64">
        <f>I8</f>
        <v>0.76649571460703636</v>
      </c>
    </row>
    <row r="9" spans="2:10" x14ac:dyDescent="0.35">
      <c r="B9" s="46">
        <f t="shared" si="0"/>
        <v>4</v>
      </c>
      <c r="C9" s="30" t="s">
        <v>13</v>
      </c>
      <c r="D9" s="31">
        <f>'Claim-Details'!J10</f>
        <v>3.5083429733529648E-4</v>
      </c>
      <c r="F9" s="59" t="s">
        <v>62</v>
      </c>
      <c r="G9" s="58"/>
    </row>
    <row r="10" spans="2:10" x14ac:dyDescent="0.35">
      <c r="B10" s="46">
        <f t="shared" si="0"/>
        <v>5</v>
      </c>
      <c r="C10" s="30" t="s">
        <v>14</v>
      </c>
      <c r="D10" s="31">
        <f>'Claim-Details'!J11</f>
        <v>4.2100125391454629E-4</v>
      </c>
      <c r="F10" s="59" t="s">
        <v>74</v>
      </c>
      <c r="G10" s="58"/>
    </row>
    <row r="11" spans="2:10" x14ac:dyDescent="0.35">
      <c r="B11" s="46">
        <f t="shared" si="0"/>
        <v>6</v>
      </c>
      <c r="C11" s="30" t="s">
        <v>15</v>
      </c>
      <c r="D11" s="31">
        <f>'Claim-Details'!J12</f>
        <v>3.5083429733529648E-4</v>
      </c>
      <c r="F11" s="59" t="s">
        <v>63</v>
      </c>
      <c r="G11" s="58"/>
    </row>
    <row r="12" spans="2:10" ht="16" thickBot="1" x14ac:dyDescent="0.4">
      <c r="B12" s="46">
        <f t="shared" si="0"/>
        <v>7</v>
      </c>
      <c r="C12" s="30" t="s">
        <v>16</v>
      </c>
      <c r="D12" s="31">
        <f>'Claim-Details'!J13</f>
        <v>3.5083429733529648E-4</v>
      </c>
      <c r="F12" s="57" t="s">
        <v>64</v>
      </c>
      <c r="G12" s="58"/>
    </row>
    <row r="13" spans="2:10" ht="16" thickBot="1" x14ac:dyDescent="0.4">
      <c r="B13" s="46">
        <f t="shared" si="0"/>
        <v>8</v>
      </c>
      <c r="C13" s="30" t="s">
        <v>17</v>
      </c>
      <c r="D13" s="31">
        <f>'Claim-Details'!J14</f>
        <v>7.0166859467059295E-4</v>
      </c>
      <c r="F13" s="57" t="s">
        <v>65</v>
      </c>
      <c r="G13" s="60">
        <f>D26</f>
        <v>1.9261327523760977E-2</v>
      </c>
      <c r="I13" s="64">
        <f>G13</f>
        <v>1.9261327523760977E-2</v>
      </c>
      <c r="J13" s="64">
        <f>I13</f>
        <v>1.9261327523760977E-2</v>
      </c>
    </row>
    <row r="14" spans="2:10" ht="16" thickBot="1" x14ac:dyDescent="0.4">
      <c r="B14" s="46">
        <f t="shared" si="0"/>
        <v>9</v>
      </c>
      <c r="C14" s="30" t="s">
        <v>18</v>
      </c>
      <c r="D14" s="31">
        <f>'Claim-Details'!J15</f>
        <v>3.5083429733529648E-4</v>
      </c>
      <c r="F14" s="57" t="s">
        <v>75</v>
      </c>
      <c r="G14" s="60">
        <f>D32</f>
        <v>1.4858883780168308E-2</v>
      </c>
      <c r="I14" s="64">
        <f>G14</f>
        <v>1.4858883780168308E-2</v>
      </c>
    </row>
    <row r="15" spans="2:10" ht="16" thickBot="1" x14ac:dyDescent="0.4">
      <c r="B15" s="46">
        <f t="shared" si="0"/>
        <v>10</v>
      </c>
      <c r="C15" s="30" t="s">
        <v>19</v>
      </c>
      <c r="D15" s="31">
        <f>'Claim-Details'!J16</f>
        <v>3.5083429733529648E-4</v>
      </c>
      <c r="F15" s="57" t="s">
        <v>76</v>
      </c>
      <c r="G15" s="60">
        <f>D23</f>
        <v>5.5074954985731995E-3</v>
      </c>
    </row>
    <row r="16" spans="2:10" ht="16" thickBot="1" x14ac:dyDescent="0.4">
      <c r="B16" s="46">
        <f t="shared" si="0"/>
        <v>11</v>
      </c>
      <c r="C16" s="30" t="s">
        <v>20</v>
      </c>
      <c r="D16" s="31">
        <f>'Claim-Details'!J17</f>
        <v>3.5083429733529648E-4</v>
      </c>
      <c r="F16" s="57" t="s">
        <v>69</v>
      </c>
      <c r="G16" s="60">
        <f>D31</f>
        <v>1.3122384284362175E-2</v>
      </c>
      <c r="I16" s="64">
        <f>G16</f>
        <v>1.3122384284362175E-2</v>
      </c>
    </row>
    <row r="17" spans="2:10" ht="16" thickBot="1" x14ac:dyDescent="0.4">
      <c r="B17" s="46">
        <f t="shared" si="0"/>
        <v>12</v>
      </c>
      <c r="C17" s="30" t="s">
        <v>21</v>
      </c>
      <c r="D17" s="31">
        <f>'Claim-Details'!J18</f>
        <v>1.9646728419751842E-3</v>
      </c>
      <c r="F17" s="57" t="s">
        <v>77</v>
      </c>
      <c r="G17" s="60">
        <f>D22</f>
        <v>5.2826370770276358E-3</v>
      </c>
    </row>
    <row r="18" spans="2:10" ht="16" thickBot="1" x14ac:dyDescent="0.4">
      <c r="B18" s="46">
        <f t="shared" si="0"/>
        <v>13</v>
      </c>
      <c r="C18" s="30" t="s">
        <v>22</v>
      </c>
      <c r="D18" s="31">
        <f>'Claim-Details'!J19</f>
        <v>3.2742079098077291E-3</v>
      </c>
      <c r="F18" s="57" t="s">
        <v>78</v>
      </c>
      <c r="G18" s="60">
        <f>D38</f>
        <v>9.4888457316703277E-3</v>
      </c>
      <c r="I18" s="64">
        <f>G18</f>
        <v>9.4888457316703277E-3</v>
      </c>
    </row>
    <row r="19" spans="2:10" ht="16" thickBot="1" x14ac:dyDescent="0.4">
      <c r="B19" s="46">
        <f t="shared" si="0"/>
        <v>14</v>
      </c>
      <c r="C19" s="30" t="s">
        <v>23</v>
      </c>
      <c r="D19" s="31">
        <f>'Claim-Details'!J20</f>
        <v>4.3656105464103055E-4</v>
      </c>
      <c r="F19" s="57" t="s">
        <v>66</v>
      </c>
      <c r="G19" s="60">
        <f>D40</f>
        <v>2.6418772735019896E-2</v>
      </c>
    </row>
    <row r="20" spans="2:10" ht="16" thickBot="1" x14ac:dyDescent="0.4">
      <c r="B20" s="46">
        <f t="shared" si="0"/>
        <v>15</v>
      </c>
      <c r="C20" s="30" t="s">
        <v>24</v>
      </c>
      <c r="D20" s="31">
        <f>'Claim-Details'!J21</f>
        <v>1.2369228262959356E-3</v>
      </c>
      <c r="F20" s="57" t="s">
        <v>67</v>
      </c>
      <c r="G20" s="60">
        <f>D7</f>
        <v>9.2292124058205248E-4</v>
      </c>
      <c r="I20" s="64">
        <f>J20</f>
        <v>9.2292124058205248E-4</v>
      </c>
      <c r="J20" s="64">
        <f>D7</f>
        <v>9.2292124058205248E-4</v>
      </c>
    </row>
    <row r="21" spans="2:10" ht="16" thickBot="1" x14ac:dyDescent="0.4">
      <c r="B21" s="46">
        <f t="shared" si="0"/>
        <v>16</v>
      </c>
      <c r="C21" s="30" t="s">
        <v>25</v>
      </c>
      <c r="D21" s="31">
        <f>'Claim-Details'!J22</f>
        <v>1.455201896933593E-4</v>
      </c>
      <c r="F21" s="57" t="s">
        <v>68</v>
      </c>
      <c r="G21" s="60">
        <f>D43</f>
        <v>3.0833120490926829E-2</v>
      </c>
    </row>
    <row r="22" spans="2:10" ht="16" thickBot="1" x14ac:dyDescent="0.4">
      <c r="B22" s="46">
        <f t="shared" si="0"/>
        <v>17</v>
      </c>
      <c r="C22" s="30" t="s">
        <v>26</v>
      </c>
      <c r="D22" s="31">
        <f>'Claim-Details'!J23</f>
        <v>5.2826370770276358E-3</v>
      </c>
      <c r="F22" s="57" t="s">
        <v>70</v>
      </c>
      <c r="G22" s="60">
        <f>D44</f>
        <v>1.0472155216806956E-2</v>
      </c>
      <c r="I22" s="64"/>
    </row>
    <row r="23" spans="2:10" ht="16" thickBot="1" x14ac:dyDescent="0.4">
      <c r="B23" s="46">
        <f t="shared" si="0"/>
        <v>18</v>
      </c>
      <c r="C23" s="30" t="s">
        <v>27</v>
      </c>
      <c r="D23" s="31">
        <f>'Claim-Details'!J24</f>
        <v>5.5074954985731995E-3</v>
      </c>
      <c r="F23" s="57" t="s">
        <v>72</v>
      </c>
      <c r="G23" s="60">
        <f>D37</f>
        <v>2.2812584374105882E-2</v>
      </c>
    </row>
    <row r="24" spans="2:10" ht="16" thickBot="1" x14ac:dyDescent="0.4">
      <c r="B24" s="46">
        <f t="shared" si="0"/>
        <v>19</v>
      </c>
      <c r="C24" s="30" t="s">
        <v>28</v>
      </c>
      <c r="D24" s="31">
        <f>'Claim-Details'!J25</f>
        <v>7.7717419681163236E-3</v>
      </c>
      <c r="F24" s="57" t="s">
        <v>73</v>
      </c>
      <c r="G24" s="60">
        <f>D41</f>
        <v>1.6004966892327496E-2</v>
      </c>
      <c r="J24" s="64">
        <f>G24</f>
        <v>1.6004966892327496E-2</v>
      </c>
    </row>
    <row r="25" spans="2:10" x14ac:dyDescent="0.35">
      <c r="B25" s="25">
        <f t="shared" si="0"/>
        <v>20</v>
      </c>
      <c r="C25" s="26" t="s">
        <v>29</v>
      </c>
      <c r="D25" s="31">
        <f>'Claim-Details'!J26</f>
        <v>1.2926827038502045E-3</v>
      </c>
      <c r="F25" s="33" t="s">
        <v>79</v>
      </c>
      <c r="J25" s="64">
        <f>D42</f>
        <v>1.2841426578156466E-3</v>
      </c>
    </row>
    <row r="26" spans="2:10" x14ac:dyDescent="0.35">
      <c r="B26" s="46">
        <f t="shared" si="0"/>
        <v>21</v>
      </c>
      <c r="C26" s="30" t="s">
        <v>30</v>
      </c>
      <c r="D26" s="31">
        <f>'Claim-Details'!J27</f>
        <v>1.9261327523760977E-2</v>
      </c>
      <c r="F26" s="33" t="s">
        <v>80</v>
      </c>
      <c r="J26" s="64">
        <f>D23</f>
        <v>5.5074954985731995E-3</v>
      </c>
    </row>
    <row r="27" spans="2:10" x14ac:dyDescent="0.35">
      <c r="B27" s="46">
        <f t="shared" si="0"/>
        <v>22</v>
      </c>
      <c r="C27" s="30" t="s">
        <v>31</v>
      </c>
      <c r="D27" s="31">
        <f>'Claim-Details'!J28</f>
        <v>1.3037782571783646E-3</v>
      </c>
      <c r="F27" s="33" t="s">
        <v>81</v>
      </c>
      <c r="G27" s="60"/>
      <c r="H27" s="60"/>
      <c r="I27" s="60"/>
      <c r="J27" s="64">
        <f>D21</f>
        <v>1.455201896933593E-4</v>
      </c>
    </row>
    <row r="28" spans="2:10" x14ac:dyDescent="0.35">
      <c r="B28" s="46">
        <f t="shared" si="0"/>
        <v>23</v>
      </c>
      <c r="C28" s="30" t="s">
        <v>32</v>
      </c>
      <c r="D28" s="31">
        <f>'Claim-Details'!J29</f>
        <v>7.4893931297813779E-3</v>
      </c>
      <c r="F28" s="33" t="s">
        <v>82</v>
      </c>
      <c r="J28" s="64">
        <f>D39</f>
        <v>5.2826370770276358E-3</v>
      </c>
    </row>
    <row r="29" spans="2:10" x14ac:dyDescent="0.35">
      <c r="B29" s="29">
        <f>B28+1</f>
        <v>24</v>
      </c>
      <c r="C29" s="30" t="s">
        <v>33</v>
      </c>
      <c r="D29" s="31">
        <f>'Claim-Details'!J30</f>
        <v>1.5090836247231548E-3</v>
      </c>
      <c r="G29" s="64">
        <f>SUM(G6:G27)</f>
        <v>0.94183264374970332</v>
      </c>
      <c r="H29" s="64"/>
      <c r="I29" s="64">
        <f>SUM(I6:I27)</f>
        <v>0.82450091146491544</v>
      </c>
      <c r="J29" s="64">
        <f>SUM(J6:J28)</f>
        <v>0.81525555998415189</v>
      </c>
    </row>
    <row r="30" spans="2:10" x14ac:dyDescent="0.35">
      <c r="B30" s="29">
        <f>B29+1</f>
        <v>25</v>
      </c>
      <c r="C30" s="30" t="s">
        <v>52</v>
      </c>
      <c r="D30" s="31">
        <f>'Claim-Details'!J31</f>
        <v>3.1761993737666012E-3</v>
      </c>
    </row>
    <row r="31" spans="2:10" x14ac:dyDescent="0.35">
      <c r="B31" s="29">
        <f>B30+1</f>
        <v>26</v>
      </c>
      <c r="C31" s="30" t="s">
        <v>34</v>
      </c>
      <c r="D31" s="31">
        <f>'Claim-Details'!J32</f>
        <v>1.3122384284362175E-2</v>
      </c>
    </row>
    <row r="32" spans="2:10" x14ac:dyDescent="0.35">
      <c r="B32" s="29">
        <f t="shared" ref="B32:B44" si="1">B31+1</f>
        <v>27</v>
      </c>
      <c r="C32" s="30" t="s">
        <v>37</v>
      </c>
      <c r="D32" s="31">
        <f>'Claim-Details'!J33</f>
        <v>1.4858883780168308E-2</v>
      </c>
    </row>
    <row r="33" spans="2:5" x14ac:dyDescent="0.35">
      <c r="B33" s="54">
        <f t="shared" si="1"/>
        <v>28</v>
      </c>
      <c r="C33" s="55" t="s">
        <v>38</v>
      </c>
      <c r="D33" s="31">
        <f>'Claim-Details'!J34</f>
        <v>6.3602949397445954E-3</v>
      </c>
    </row>
    <row r="34" spans="2:5" x14ac:dyDescent="0.35">
      <c r="B34" s="29">
        <f t="shared" si="1"/>
        <v>29</v>
      </c>
      <c r="C34" s="30" t="s">
        <v>39</v>
      </c>
      <c r="D34" s="31">
        <f>'Claim-Details'!J35</f>
        <v>3.6976063781453258E-3</v>
      </c>
    </row>
    <row r="35" spans="2:5" ht="31" x14ac:dyDescent="0.35">
      <c r="B35" s="29">
        <f t="shared" si="1"/>
        <v>30</v>
      </c>
      <c r="C35" s="30" t="s">
        <v>40</v>
      </c>
      <c r="D35" s="31">
        <f>'Claim-Details'!J36</f>
        <v>1.5835939240235279E-3</v>
      </c>
    </row>
    <row r="36" spans="2:5" x14ac:dyDescent="0.35">
      <c r="B36" s="29">
        <f t="shared" si="1"/>
        <v>31</v>
      </c>
      <c r="C36" s="30" t="s">
        <v>41</v>
      </c>
      <c r="D36" s="31">
        <f>'Claim-Details'!J37</f>
        <v>7.1306417611137268E-3</v>
      </c>
    </row>
    <row r="37" spans="2:5" x14ac:dyDescent="0.35">
      <c r="B37" s="29">
        <f t="shared" si="1"/>
        <v>32</v>
      </c>
      <c r="C37" s="30" t="s">
        <v>42</v>
      </c>
      <c r="D37" s="31">
        <f>'Claim-Details'!J38</f>
        <v>2.2812584374105882E-2</v>
      </c>
    </row>
    <row r="38" spans="2:5" x14ac:dyDescent="0.35">
      <c r="B38" s="29">
        <f t="shared" si="1"/>
        <v>33</v>
      </c>
      <c r="C38" s="30" t="s">
        <v>43</v>
      </c>
      <c r="D38" s="31">
        <f>'Claim-Details'!J39</f>
        <v>9.4888457316703277E-3</v>
      </c>
    </row>
    <row r="39" spans="2:5" x14ac:dyDescent="0.35">
      <c r="B39" s="29">
        <f t="shared" si="1"/>
        <v>34</v>
      </c>
      <c r="C39" s="30" t="s">
        <v>44</v>
      </c>
      <c r="D39" s="31">
        <f>'Claim-Details'!J40</f>
        <v>5.2826370770276358E-3</v>
      </c>
    </row>
    <row r="40" spans="2:5" x14ac:dyDescent="0.35">
      <c r="B40" s="29">
        <f t="shared" si="1"/>
        <v>35</v>
      </c>
      <c r="C40" s="30" t="s">
        <v>45</v>
      </c>
      <c r="D40" s="31">
        <f>'Claim-Details'!J41</f>
        <v>2.6418772735019896E-2</v>
      </c>
    </row>
    <row r="41" spans="2:5" x14ac:dyDescent="0.35">
      <c r="B41" s="29">
        <f t="shared" si="1"/>
        <v>36</v>
      </c>
      <c r="C41" s="30" t="s">
        <v>46</v>
      </c>
      <c r="D41" s="31">
        <f>'Claim-Details'!J42</f>
        <v>1.6004966892327496E-2</v>
      </c>
      <c r="E41" s="49"/>
    </row>
    <row r="42" spans="2:5" x14ac:dyDescent="0.35">
      <c r="B42" s="50">
        <f t="shared" si="1"/>
        <v>37</v>
      </c>
      <c r="C42" s="51" t="s">
        <v>35</v>
      </c>
      <c r="D42" s="31">
        <f>'Claim-Details'!J43</f>
        <v>1.2841426578156466E-3</v>
      </c>
    </row>
    <row r="43" spans="2:5" x14ac:dyDescent="0.35">
      <c r="B43" s="29">
        <f t="shared" si="1"/>
        <v>38</v>
      </c>
      <c r="C43" s="19" t="s">
        <v>47</v>
      </c>
      <c r="D43" s="31">
        <f>'Claim-Details'!J44</f>
        <v>3.0833120490926829E-2</v>
      </c>
    </row>
    <row r="44" spans="2:5" x14ac:dyDescent="0.35">
      <c r="B44" s="29">
        <f t="shared" si="1"/>
        <v>39</v>
      </c>
      <c r="C44" s="11" t="s">
        <v>71</v>
      </c>
      <c r="D44" s="31">
        <f>'Claim-Details'!J45</f>
        <v>1.0472155216806956E-2</v>
      </c>
    </row>
    <row r="45" spans="2:5" x14ac:dyDescent="0.35">
      <c r="B45" s="68" t="s">
        <v>48</v>
      </c>
      <c r="C45" s="69"/>
      <c r="D45" s="48">
        <f>SUM(D6:D44)</f>
        <v>0.99999999999999967</v>
      </c>
    </row>
    <row r="47" spans="2:5" x14ac:dyDescent="0.35">
      <c r="B47" s="53" t="s">
        <v>55</v>
      </c>
    </row>
    <row r="48" spans="2:5" x14ac:dyDescent="0.35">
      <c r="B48" s="52" t="s">
        <v>56</v>
      </c>
    </row>
    <row r="49" spans="3:3" x14ac:dyDescent="0.35">
      <c r="C49" s="33" t="s">
        <v>58</v>
      </c>
    </row>
    <row r="50" spans="3:3" x14ac:dyDescent="0.35">
      <c r="C50" s="33" t="s">
        <v>57</v>
      </c>
    </row>
  </sheetData>
  <mergeCells count="2">
    <mergeCell ref="B1:D1"/>
    <mergeCell ref="B45:C4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Q50"/>
  <sheetViews>
    <sheetView showGridLines="0" tabSelected="1" topLeftCell="A32" workbookViewId="0">
      <selection activeCell="J1" sqref="J1:J1048576"/>
    </sheetView>
  </sheetViews>
  <sheetFormatPr defaultColWidth="9.1796875" defaultRowHeight="14" x14ac:dyDescent="0.3"/>
  <cols>
    <col min="1" max="1" width="6.26953125" style="97" customWidth="1"/>
    <col min="2" max="2" width="6.1796875" style="101" customWidth="1"/>
    <col min="3" max="3" width="39.36328125" style="97" customWidth="1"/>
    <col min="4" max="4" width="16.90625" style="97" bestFit="1" customWidth="1"/>
    <col min="5" max="5" width="15.6328125" style="97" bestFit="1" customWidth="1"/>
    <col min="6" max="6" width="18.6328125" style="97" bestFit="1" customWidth="1"/>
    <col min="7" max="7" width="16.90625" style="97" bestFit="1" customWidth="1"/>
    <col min="8" max="8" width="15.6328125" style="97" bestFit="1" customWidth="1"/>
    <col min="9" max="9" width="17.08984375" style="97" bestFit="1" customWidth="1"/>
    <col min="10" max="10" width="9.90625" style="97" hidden="1" customWidth="1"/>
    <col min="11" max="16384" width="9.1796875" style="97"/>
  </cols>
  <sheetData>
    <row r="2" spans="2:11" x14ac:dyDescent="0.3">
      <c r="C2" s="90" t="s">
        <v>0</v>
      </c>
    </row>
    <row r="4" spans="2:11" x14ac:dyDescent="0.3">
      <c r="C4" s="90" t="s">
        <v>1</v>
      </c>
    </row>
    <row r="6" spans="2:11" s="94" customFormat="1" ht="28" x14ac:dyDescent="0.3">
      <c r="B6" s="91" t="s">
        <v>50</v>
      </c>
      <c r="C6" s="92" t="s">
        <v>2</v>
      </c>
      <c r="D6" s="93" t="s">
        <v>3</v>
      </c>
      <c r="E6" s="93" t="s">
        <v>4</v>
      </c>
      <c r="F6" s="93" t="s">
        <v>5</v>
      </c>
      <c r="G6" s="93" t="s">
        <v>6</v>
      </c>
      <c r="H6" s="93" t="s">
        <v>7</v>
      </c>
      <c r="I6" s="93" t="s">
        <v>8</v>
      </c>
      <c r="J6" s="93" t="s">
        <v>9</v>
      </c>
    </row>
    <row r="7" spans="2:11" x14ac:dyDescent="0.3">
      <c r="B7" s="95">
        <v>1</v>
      </c>
      <c r="C7" s="102" t="s">
        <v>10</v>
      </c>
      <c r="D7" s="83">
        <v>950000000</v>
      </c>
      <c r="E7" s="83">
        <v>628577747</v>
      </c>
      <c r="F7" s="85">
        <f>D7+E7</f>
        <v>1578577747</v>
      </c>
      <c r="G7" s="85">
        <f>D7</f>
        <v>950000000</v>
      </c>
      <c r="H7" s="83">
        <v>628577747</v>
      </c>
      <c r="I7" s="83">
        <f>G7+H7</f>
        <v>1578577747</v>
      </c>
      <c r="J7" s="86">
        <f t="shared" ref="J7:J45" si="0">I7/$I$46</f>
        <v>0.76649571460703636</v>
      </c>
      <c r="K7" s="103"/>
    </row>
    <row r="8" spans="2:11" x14ac:dyDescent="0.3">
      <c r="B8" s="95">
        <f>B7+1</f>
        <v>2</v>
      </c>
      <c r="C8" s="104" t="s">
        <v>11</v>
      </c>
      <c r="D8" s="83">
        <v>1377325</v>
      </c>
      <c r="E8" s="83">
        <f t="shared" ref="E8:E32" si="1">F8-D8</f>
        <v>523407</v>
      </c>
      <c r="F8" s="83">
        <v>1900732</v>
      </c>
      <c r="G8" s="85">
        <f>D8</f>
        <v>1377325</v>
      </c>
      <c r="H8" s="83">
        <v>523407</v>
      </c>
      <c r="I8" s="83">
        <f t="shared" ref="I8:I32" si="2">G8+H8</f>
        <v>1900732</v>
      </c>
      <c r="J8" s="86">
        <f t="shared" si="0"/>
        <v>9.2292124058205248E-4</v>
      </c>
    </row>
    <row r="9" spans="2:11" x14ac:dyDescent="0.3">
      <c r="B9" s="95">
        <f t="shared" ref="B9:B30" si="3">B8+1</f>
        <v>3</v>
      </c>
      <c r="C9" s="96" t="s">
        <v>12</v>
      </c>
      <c r="D9" s="84">
        <v>500000</v>
      </c>
      <c r="E9" s="83">
        <f t="shared" si="1"/>
        <v>230000</v>
      </c>
      <c r="F9" s="84">
        <v>730000</v>
      </c>
      <c r="G9" s="85">
        <f>D9</f>
        <v>500000</v>
      </c>
      <c r="H9" s="83">
        <v>222534</v>
      </c>
      <c r="I9" s="83">
        <f t="shared" si="2"/>
        <v>722534</v>
      </c>
      <c r="J9" s="86">
        <f t="shared" si="0"/>
        <v>3.5083429733529648E-4</v>
      </c>
      <c r="K9" s="103"/>
    </row>
    <row r="10" spans="2:11" x14ac:dyDescent="0.3">
      <c r="B10" s="95">
        <f t="shared" si="3"/>
        <v>4</v>
      </c>
      <c r="C10" s="96" t="s">
        <v>13</v>
      </c>
      <c r="D10" s="84">
        <v>500000</v>
      </c>
      <c r="E10" s="83">
        <f t="shared" si="1"/>
        <v>230000</v>
      </c>
      <c r="F10" s="84">
        <v>730000</v>
      </c>
      <c r="G10" s="85">
        <f>D10</f>
        <v>500000</v>
      </c>
      <c r="H10" s="83">
        <v>222534</v>
      </c>
      <c r="I10" s="83">
        <f t="shared" si="2"/>
        <v>722534</v>
      </c>
      <c r="J10" s="86">
        <f t="shared" si="0"/>
        <v>3.5083429733529648E-4</v>
      </c>
    </row>
    <row r="11" spans="2:11" x14ac:dyDescent="0.3">
      <c r="B11" s="95">
        <f t="shared" si="3"/>
        <v>5</v>
      </c>
      <c r="C11" s="96" t="s">
        <v>14</v>
      </c>
      <c r="D11" s="84">
        <v>600000</v>
      </c>
      <c r="E11" s="83">
        <f t="shared" si="1"/>
        <v>276000</v>
      </c>
      <c r="F11" s="84">
        <v>876000</v>
      </c>
      <c r="G11" s="85">
        <f>D11</f>
        <v>600000</v>
      </c>
      <c r="H11" s="83">
        <v>267041</v>
      </c>
      <c r="I11" s="83">
        <f t="shared" si="2"/>
        <v>867041</v>
      </c>
      <c r="J11" s="86">
        <f t="shared" si="0"/>
        <v>4.2100125391454629E-4</v>
      </c>
    </row>
    <row r="12" spans="2:11" x14ac:dyDescent="0.3">
      <c r="B12" s="95">
        <f t="shared" si="3"/>
        <v>6</v>
      </c>
      <c r="C12" s="96" t="s">
        <v>15</v>
      </c>
      <c r="D12" s="84">
        <v>500000</v>
      </c>
      <c r="E12" s="83">
        <f t="shared" si="1"/>
        <v>230000</v>
      </c>
      <c r="F12" s="84">
        <v>730000</v>
      </c>
      <c r="G12" s="85">
        <f>D12</f>
        <v>500000</v>
      </c>
      <c r="H12" s="83">
        <v>222534</v>
      </c>
      <c r="I12" s="83">
        <f t="shared" si="2"/>
        <v>722534</v>
      </c>
      <c r="J12" s="86">
        <f t="shared" si="0"/>
        <v>3.5083429733529648E-4</v>
      </c>
    </row>
    <row r="13" spans="2:11" x14ac:dyDescent="0.3">
      <c r="B13" s="95">
        <f t="shared" si="3"/>
        <v>7</v>
      </c>
      <c r="C13" s="96" t="s">
        <v>16</v>
      </c>
      <c r="D13" s="84">
        <v>500000</v>
      </c>
      <c r="E13" s="83">
        <f t="shared" si="1"/>
        <v>230000</v>
      </c>
      <c r="F13" s="84">
        <v>730000</v>
      </c>
      <c r="G13" s="85">
        <f>D13</f>
        <v>500000</v>
      </c>
      <c r="H13" s="83">
        <v>222534</v>
      </c>
      <c r="I13" s="83">
        <f t="shared" si="2"/>
        <v>722534</v>
      </c>
      <c r="J13" s="86">
        <f t="shared" si="0"/>
        <v>3.5083429733529648E-4</v>
      </c>
    </row>
    <row r="14" spans="2:11" x14ac:dyDescent="0.3">
      <c r="B14" s="95">
        <f t="shared" si="3"/>
        <v>8</v>
      </c>
      <c r="C14" s="96" t="s">
        <v>17</v>
      </c>
      <c r="D14" s="84">
        <v>1000000</v>
      </c>
      <c r="E14" s="83">
        <f t="shared" si="1"/>
        <v>460000</v>
      </c>
      <c r="F14" s="84">
        <v>1460000</v>
      </c>
      <c r="G14" s="85">
        <f>D14</f>
        <v>1000000</v>
      </c>
      <c r="H14" s="83">
        <v>445068</v>
      </c>
      <c r="I14" s="83">
        <f t="shared" si="2"/>
        <v>1445068</v>
      </c>
      <c r="J14" s="86">
        <f t="shared" si="0"/>
        <v>7.0166859467059295E-4</v>
      </c>
    </row>
    <row r="15" spans="2:11" x14ac:dyDescent="0.3">
      <c r="B15" s="95">
        <f t="shared" si="3"/>
        <v>9</v>
      </c>
      <c r="C15" s="96" t="s">
        <v>18</v>
      </c>
      <c r="D15" s="84">
        <v>500000</v>
      </c>
      <c r="E15" s="83">
        <f t="shared" si="1"/>
        <v>230000</v>
      </c>
      <c r="F15" s="84">
        <v>730000</v>
      </c>
      <c r="G15" s="85">
        <f>D15</f>
        <v>500000</v>
      </c>
      <c r="H15" s="83">
        <v>222534</v>
      </c>
      <c r="I15" s="83">
        <f t="shared" si="2"/>
        <v>722534</v>
      </c>
      <c r="J15" s="86">
        <f t="shared" si="0"/>
        <v>3.5083429733529648E-4</v>
      </c>
    </row>
    <row r="16" spans="2:11" x14ac:dyDescent="0.3">
      <c r="B16" s="95">
        <f t="shared" si="3"/>
        <v>10</v>
      </c>
      <c r="C16" s="96" t="s">
        <v>19</v>
      </c>
      <c r="D16" s="84">
        <v>500000</v>
      </c>
      <c r="E16" s="83">
        <f t="shared" si="1"/>
        <v>230000</v>
      </c>
      <c r="F16" s="84">
        <v>730000</v>
      </c>
      <c r="G16" s="85">
        <f>D16</f>
        <v>500000</v>
      </c>
      <c r="H16" s="83">
        <v>222534</v>
      </c>
      <c r="I16" s="83">
        <f t="shared" si="2"/>
        <v>722534</v>
      </c>
      <c r="J16" s="86">
        <f t="shared" si="0"/>
        <v>3.5083429733529648E-4</v>
      </c>
    </row>
    <row r="17" spans="2:10" x14ac:dyDescent="0.3">
      <c r="B17" s="95">
        <f t="shared" si="3"/>
        <v>11</v>
      </c>
      <c r="C17" s="96" t="s">
        <v>20</v>
      </c>
      <c r="D17" s="84">
        <v>500000</v>
      </c>
      <c r="E17" s="83">
        <f t="shared" si="1"/>
        <v>230000</v>
      </c>
      <c r="F17" s="84">
        <v>730000</v>
      </c>
      <c r="G17" s="85">
        <f>D17</f>
        <v>500000</v>
      </c>
      <c r="H17" s="83">
        <v>222534</v>
      </c>
      <c r="I17" s="83">
        <f t="shared" si="2"/>
        <v>722534</v>
      </c>
      <c r="J17" s="86">
        <f t="shared" si="0"/>
        <v>3.5083429733529648E-4</v>
      </c>
    </row>
    <row r="18" spans="2:10" x14ac:dyDescent="0.3">
      <c r="B18" s="95">
        <f t="shared" si="3"/>
        <v>12</v>
      </c>
      <c r="C18" s="96" t="s">
        <v>21</v>
      </c>
      <c r="D18" s="84">
        <v>2800000</v>
      </c>
      <c r="E18" s="83">
        <f t="shared" si="1"/>
        <v>1246192</v>
      </c>
      <c r="F18" s="84">
        <v>4046192</v>
      </c>
      <c r="G18" s="85">
        <f>D18</f>
        <v>2800000</v>
      </c>
      <c r="H18" s="83">
        <v>1246192</v>
      </c>
      <c r="I18" s="83">
        <f t="shared" si="2"/>
        <v>4046192</v>
      </c>
      <c r="J18" s="86">
        <f t="shared" si="0"/>
        <v>1.9646728419751842E-3</v>
      </c>
    </row>
    <row r="19" spans="2:10" x14ac:dyDescent="0.3">
      <c r="B19" s="95">
        <f t="shared" si="3"/>
        <v>13</v>
      </c>
      <c r="C19" s="96" t="s">
        <v>22</v>
      </c>
      <c r="D19" s="84">
        <v>4500000</v>
      </c>
      <c r="E19" s="83">
        <f t="shared" si="1"/>
        <v>2243145</v>
      </c>
      <c r="F19" s="84">
        <v>6743145</v>
      </c>
      <c r="G19" s="85">
        <f>D19</f>
        <v>4500000</v>
      </c>
      <c r="H19" s="83">
        <v>2243145</v>
      </c>
      <c r="I19" s="83">
        <f t="shared" si="2"/>
        <v>6743145</v>
      </c>
      <c r="J19" s="86">
        <f t="shared" si="0"/>
        <v>3.2742079098077291E-3</v>
      </c>
    </row>
    <row r="20" spans="2:10" x14ac:dyDescent="0.3">
      <c r="B20" s="95">
        <f t="shared" si="3"/>
        <v>14</v>
      </c>
      <c r="C20" s="96" t="s">
        <v>23</v>
      </c>
      <c r="D20" s="84">
        <v>600000</v>
      </c>
      <c r="E20" s="83">
        <f t="shared" si="1"/>
        <v>299086</v>
      </c>
      <c r="F20" s="84">
        <v>899086</v>
      </c>
      <c r="G20" s="85">
        <f>D20</f>
        <v>600000</v>
      </c>
      <c r="H20" s="83">
        <v>299086</v>
      </c>
      <c r="I20" s="83">
        <f t="shared" si="2"/>
        <v>899086</v>
      </c>
      <c r="J20" s="86">
        <f t="shared" si="0"/>
        <v>4.3656105464103055E-4</v>
      </c>
    </row>
    <row r="21" spans="2:10" x14ac:dyDescent="0.3">
      <c r="B21" s="95">
        <f t="shared" si="3"/>
        <v>15</v>
      </c>
      <c r="C21" s="96" t="s">
        <v>24</v>
      </c>
      <c r="D21" s="84">
        <v>1700000</v>
      </c>
      <c r="E21" s="83">
        <f t="shared" si="1"/>
        <v>847410</v>
      </c>
      <c r="F21" s="84">
        <v>2547410</v>
      </c>
      <c r="G21" s="85">
        <f>D21</f>
        <v>1700000</v>
      </c>
      <c r="H21" s="83">
        <v>847410</v>
      </c>
      <c r="I21" s="83">
        <f t="shared" si="2"/>
        <v>2547410</v>
      </c>
      <c r="J21" s="86">
        <f t="shared" si="0"/>
        <v>1.2369228262959356E-3</v>
      </c>
    </row>
    <row r="22" spans="2:10" x14ac:dyDescent="0.3">
      <c r="B22" s="95">
        <f t="shared" si="3"/>
        <v>16</v>
      </c>
      <c r="C22" s="96" t="s">
        <v>25</v>
      </c>
      <c r="D22" s="84">
        <v>200000</v>
      </c>
      <c r="E22" s="83">
        <f t="shared" si="1"/>
        <v>99695</v>
      </c>
      <c r="F22" s="84">
        <v>299695</v>
      </c>
      <c r="G22" s="85">
        <f>D22</f>
        <v>200000</v>
      </c>
      <c r="H22" s="83">
        <v>99695</v>
      </c>
      <c r="I22" s="83">
        <f t="shared" si="2"/>
        <v>299695</v>
      </c>
      <c r="J22" s="86">
        <f t="shared" si="0"/>
        <v>1.455201896933593E-4</v>
      </c>
    </row>
    <row r="23" spans="2:10" x14ac:dyDescent="0.3">
      <c r="B23" s="95">
        <f t="shared" si="3"/>
        <v>17</v>
      </c>
      <c r="C23" s="96" t="s">
        <v>26</v>
      </c>
      <c r="D23" s="83">
        <v>10000000</v>
      </c>
      <c r="E23" s="83">
        <f t="shared" si="1"/>
        <v>879452</v>
      </c>
      <c r="F23" s="84">
        <v>10879452</v>
      </c>
      <c r="G23" s="85">
        <f>D23</f>
        <v>10000000</v>
      </c>
      <c r="H23" s="83">
        <v>879452</v>
      </c>
      <c r="I23" s="83">
        <f t="shared" si="2"/>
        <v>10879452</v>
      </c>
      <c r="J23" s="86">
        <f t="shared" si="0"/>
        <v>5.2826370770276358E-3</v>
      </c>
    </row>
    <row r="24" spans="2:10" x14ac:dyDescent="0.3">
      <c r="B24" s="95">
        <f t="shared" si="3"/>
        <v>18</v>
      </c>
      <c r="C24" s="96" t="s">
        <v>27</v>
      </c>
      <c r="D24" s="83">
        <v>10400000</v>
      </c>
      <c r="E24" s="83">
        <f t="shared" si="1"/>
        <v>942542</v>
      </c>
      <c r="F24" s="84">
        <v>11342542</v>
      </c>
      <c r="G24" s="85">
        <f>D24</f>
        <v>10400000</v>
      </c>
      <c r="H24" s="83">
        <v>942542</v>
      </c>
      <c r="I24" s="83">
        <f t="shared" si="2"/>
        <v>11342542</v>
      </c>
      <c r="J24" s="86">
        <f t="shared" si="0"/>
        <v>5.5074954985731995E-3</v>
      </c>
    </row>
    <row r="25" spans="2:10" x14ac:dyDescent="0.3">
      <c r="B25" s="95">
        <f t="shared" si="3"/>
        <v>19</v>
      </c>
      <c r="C25" s="96" t="s">
        <v>28</v>
      </c>
      <c r="D25" s="83">
        <v>15000000</v>
      </c>
      <c r="E25" s="83">
        <f t="shared" si="1"/>
        <v>1005698</v>
      </c>
      <c r="F25" s="84">
        <v>16005698</v>
      </c>
      <c r="G25" s="85">
        <f>D25</f>
        <v>15000000</v>
      </c>
      <c r="H25" s="83">
        <v>1005698</v>
      </c>
      <c r="I25" s="83">
        <f t="shared" si="2"/>
        <v>16005698</v>
      </c>
      <c r="J25" s="86">
        <f t="shared" si="0"/>
        <v>7.7717419681163236E-3</v>
      </c>
    </row>
    <row r="26" spans="2:10" x14ac:dyDescent="0.3">
      <c r="B26" s="95">
        <f t="shared" si="3"/>
        <v>20</v>
      </c>
      <c r="C26" s="96" t="s">
        <v>29</v>
      </c>
      <c r="D26" s="83">
        <v>2500000</v>
      </c>
      <c r="E26" s="83">
        <f t="shared" si="1"/>
        <v>162246</v>
      </c>
      <c r="F26" s="84">
        <v>2662246</v>
      </c>
      <c r="G26" s="85">
        <f>D26</f>
        <v>2500000</v>
      </c>
      <c r="H26" s="83">
        <v>162246</v>
      </c>
      <c r="I26" s="83">
        <f t="shared" si="2"/>
        <v>2662246</v>
      </c>
      <c r="J26" s="86">
        <f t="shared" si="0"/>
        <v>1.2926827038502045E-3</v>
      </c>
    </row>
    <row r="27" spans="2:10" x14ac:dyDescent="0.3">
      <c r="B27" s="95">
        <f t="shared" si="3"/>
        <v>21</v>
      </c>
      <c r="C27" s="96" t="s">
        <v>30</v>
      </c>
      <c r="D27" s="83">
        <v>36611500</v>
      </c>
      <c r="E27" s="83">
        <f t="shared" si="1"/>
        <v>3056697</v>
      </c>
      <c r="F27" s="84">
        <v>39668197</v>
      </c>
      <c r="G27" s="85">
        <f>D27</f>
        <v>36611500</v>
      </c>
      <c r="H27" s="83">
        <v>3056697</v>
      </c>
      <c r="I27" s="83">
        <f t="shared" si="2"/>
        <v>39668197</v>
      </c>
      <c r="J27" s="86">
        <f t="shared" si="0"/>
        <v>1.9261327523760977E-2</v>
      </c>
    </row>
    <row r="28" spans="2:10" x14ac:dyDescent="0.3">
      <c r="B28" s="95">
        <f t="shared" si="3"/>
        <v>22</v>
      </c>
      <c r="C28" s="96" t="s">
        <v>31</v>
      </c>
      <c r="D28" s="83">
        <v>2500000</v>
      </c>
      <c r="E28" s="83">
        <f t="shared" si="1"/>
        <v>185097</v>
      </c>
      <c r="F28" s="84">
        <v>2685097</v>
      </c>
      <c r="G28" s="85">
        <f>D28</f>
        <v>2500000</v>
      </c>
      <c r="H28" s="83">
        <v>185097</v>
      </c>
      <c r="I28" s="83">
        <f t="shared" si="2"/>
        <v>2685097</v>
      </c>
      <c r="J28" s="86">
        <f t="shared" si="0"/>
        <v>1.3037782571783646E-3</v>
      </c>
    </row>
    <row r="29" spans="2:10" x14ac:dyDescent="0.3">
      <c r="B29" s="95">
        <f t="shared" si="3"/>
        <v>23</v>
      </c>
      <c r="C29" s="96" t="s">
        <v>32</v>
      </c>
      <c r="D29" s="83">
        <v>14400000</v>
      </c>
      <c r="E29" s="83">
        <f t="shared" si="1"/>
        <v>1024208</v>
      </c>
      <c r="F29" s="84">
        <v>15424208</v>
      </c>
      <c r="G29" s="85">
        <f>D29</f>
        <v>14400000</v>
      </c>
      <c r="H29" s="83">
        <v>1024208</v>
      </c>
      <c r="I29" s="83">
        <f t="shared" si="2"/>
        <v>15424208</v>
      </c>
      <c r="J29" s="86">
        <f t="shared" si="0"/>
        <v>7.4893931297813779E-3</v>
      </c>
    </row>
    <row r="30" spans="2:10" x14ac:dyDescent="0.3">
      <c r="B30" s="95">
        <f t="shared" si="3"/>
        <v>24</v>
      </c>
      <c r="C30" s="96" t="s">
        <v>33</v>
      </c>
      <c r="D30" s="83">
        <v>2850000</v>
      </c>
      <c r="E30" s="83">
        <f t="shared" si="1"/>
        <v>257918</v>
      </c>
      <c r="F30" s="84">
        <v>3107918</v>
      </c>
      <c r="G30" s="85">
        <f>D30</f>
        <v>2850000</v>
      </c>
      <c r="H30" s="83">
        <v>257918</v>
      </c>
      <c r="I30" s="83">
        <f t="shared" si="2"/>
        <v>3107918</v>
      </c>
      <c r="J30" s="86">
        <f t="shared" si="0"/>
        <v>1.5090836247231548E-3</v>
      </c>
    </row>
    <row r="31" spans="2:10" x14ac:dyDescent="0.3">
      <c r="B31" s="95">
        <f>B30+1</f>
        <v>25</v>
      </c>
      <c r="C31" s="96" t="s">
        <v>36</v>
      </c>
      <c r="D31" s="83">
        <v>6000000</v>
      </c>
      <c r="E31" s="83">
        <f>F31-D31</f>
        <v>541299</v>
      </c>
      <c r="F31" s="84">
        <v>6541299</v>
      </c>
      <c r="G31" s="85">
        <f>D31</f>
        <v>6000000</v>
      </c>
      <c r="H31" s="83">
        <v>541299</v>
      </c>
      <c r="I31" s="83">
        <f>G31+H31</f>
        <v>6541299</v>
      </c>
      <c r="J31" s="86">
        <f t="shared" si="0"/>
        <v>3.1761993737666012E-3</v>
      </c>
    </row>
    <row r="32" spans="2:10" x14ac:dyDescent="0.3">
      <c r="B32" s="95">
        <f t="shared" ref="B32:B45" si="4">B31+1</f>
        <v>26</v>
      </c>
      <c r="C32" s="96" t="s">
        <v>34</v>
      </c>
      <c r="D32" s="83">
        <v>25000000</v>
      </c>
      <c r="E32" s="83">
        <f t="shared" si="1"/>
        <v>2025205</v>
      </c>
      <c r="F32" s="84">
        <v>27025205</v>
      </c>
      <c r="G32" s="85">
        <f>D32</f>
        <v>25000000</v>
      </c>
      <c r="H32" s="83">
        <v>2025205</v>
      </c>
      <c r="I32" s="83">
        <f t="shared" si="2"/>
        <v>27025205</v>
      </c>
      <c r="J32" s="86">
        <f t="shared" si="0"/>
        <v>1.3122384284362175E-2</v>
      </c>
    </row>
    <row r="33" spans="2:17" x14ac:dyDescent="0.3">
      <c r="B33" s="95">
        <f t="shared" si="4"/>
        <v>27</v>
      </c>
      <c r="C33" s="96" t="s">
        <v>37</v>
      </c>
      <c r="D33" s="83">
        <v>28500000</v>
      </c>
      <c r="E33" s="83">
        <f t="shared" ref="E33:E43" si="5">F33-D33</f>
        <v>3552500</v>
      </c>
      <c r="F33" s="84">
        <v>32052500</v>
      </c>
      <c r="G33" s="85">
        <f>D33</f>
        <v>28500000</v>
      </c>
      <c r="H33" s="83">
        <v>2101480</v>
      </c>
      <c r="I33" s="83">
        <f t="shared" ref="I33:I45" si="6">G33+H33</f>
        <v>30601480</v>
      </c>
      <c r="J33" s="86">
        <f t="shared" si="0"/>
        <v>1.4858883780168308E-2</v>
      </c>
    </row>
    <row r="34" spans="2:17" x14ac:dyDescent="0.3">
      <c r="B34" s="95">
        <f t="shared" si="4"/>
        <v>28</v>
      </c>
      <c r="C34" s="96" t="s">
        <v>38</v>
      </c>
      <c r="D34" s="83">
        <v>12100000</v>
      </c>
      <c r="E34" s="83">
        <f t="shared" si="5"/>
        <v>7900000</v>
      </c>
      <c r="F34" s="105">
        <v>20000000</v>
      </c>
      <c r="G34" s="85">
        <f>D34</f>
        <v>12100000</v>
      </c>
      <c r="H34" s="83">
        <v>998860</v>
      </c>
      <c r="I34" s="83">
        <f t="shared" si="6"/>
        <v>13098860</v>
      </c>
      <c r="J34" s="86">
        <f t="shared" si="0"/>
        <v>6.3602949397445954E-3</v>
      </c>
    </row>
    <row r="35" spans="2:17" x14ac:dyDescent="0.3">
      <c r="B35" s="95">
        <f t="shared" si="4"/>
        <v>29</v>
      </c>
      <c r="C35" s="96" t="s">
        <v>39</v>
      </c>
      <c r="D35" s="83">
        <v>7000000</v>
      </c>
      <c r="E35" s="83">
        <f t="shared" si="5"/>
        <v>615123</v>
      </c>
      <c r="F35" s="84">
        <v>7615123</v>
      </c>
      <c r="G35" s="85">
        <f>D35</f>
        <v>7000000</v>
      </c>
      <c r="H35" s="83">
        <v>615123</v>
      </c>
      <c r="I35" s="83">
        <f t="shared" si="6"/>
        <v>7615123</v>
      </c>
      <c r="J35" s="86">
        <f t="shared" si="0"/>
        <v>3.6976063781453258E-3</v>
      </c>
    </row>
    <row r="36" spans="2:17" s="110" customFormat="1" ht="28" x14ac:dyDescent="0.3">
      <c r="B36" s="95">
        <f t="shared" si="4"/>
        <v>30</v>
      </c>
      <c r="C36" s="96" t="s">
        <v>40</v>
      </c>
      <c r="D36" s="83">
        <v>3000000</v>
      </c>
      <c r="E36" s="83">
        <f t="shared" si="5"/>
        <v>261370</v>
      </c>
      <c r="F36" s="106">
        <v>3261370</v>
      </c>
      <c r="G36" s="107">
        <f>D36</f>
        <v>3000000</v>
      </c>
      <c r="H36" s="108">
        <v>261370</v>
      </c>
      <c r="I36" s="108">
        <f t="shared" si="6"/>
        <v>3261370</v>
      </c>
      <c r="J36" s="109">
        <f t="shared" si="0"/>
        <v>1.5835939240235279E-3</v>
      </c>
      <c r="K36" s="97"/>
      <c r="L36" s="97"/>
      <c r="M36" s="97"/>
      <c r="N36" s="97"/>
      <c r="O36" s="97"/>
      <c r="P36" s="97"/>
      <c r="Q36" s="97"/>
    </row>
    <row r="37" spans="2:17" x14ac:dyDescent="0.3">
      <c r="B37" s="95">
        <f t="shared" si="4"/>
        <v>31</v>
      </c>
      <c r="C37" s="96" t="s">
        <v>41</v>
      </c>
      <c r="D37" s="83">
        <v>13500000</v>
      </c>
      <c r="E37" s="83">
        <f t="shared" si="5"/>
        <v>1185369</v>
      </c>
      <c r="F37" s="84">
        <v>14685369</v>
      </c>
      <c r="G37" s="85">
        <f>D37</f>
        <v>13500000</v>
      </c>
      <c r="H37" s="83">
        <v>1185369</v>
      </c>
      <c r="I37" s="83">
        <f t="shared" si="6"/>
        <v>14685369</v>
      </c>
      <c r="J37" s="86">
        <f t="shared" si="0"/>
        <v>7.1306417611137268E-3</v>
      </c>
    </row>
    <row r="38" spans="2:17" x14ac:dyDescent="0.3">
      <c r="B38" s="95">
        <f t="shared" si="4"/>
        <v>32</v>
      </c>
      <c r="C38" s="96" t="s">
        <v>42</v>
      </c>
      <c r="D38" s="83">
        <v>44000000</v>
      </c>
      <c r="E38" s="83">
        <f t="shared" si="5"/>
        <v>2981917</v>
      </c>
      <c r="F38" s="84">
        <v>46981917</v>
      </c>
      <c r="G38" s="85">
        <f>D38</f>
        <v>44000000</v>
      </c>
      <c r="H38" s="83">
        <v>2981917</v>
      </c>
      <c r="I38" s="83">
        <f t="shared" si="6"/>
        <v>46981917</v>
      </c>
      <c r="J38" s="86">
        <f t="shared" si="0"/>
        <v>2.2812584374105882E-2</v>
      </c>
    </row>
    <row r="39" spans="2:17" x14ac:dyDescent="0.3">
      <c r="B39" s="95">
        <f t="shared" si="4"/>
        <v>33</v>
      </c>
      <c r="C39" s="96" t="s">
        <v>43</v>
      </c>
      <c r="D39" s="83">
        <v>18500000</v>
      </c>
      <c r="E39" s="83">
        <f t="shared" si="5"/>
        <v>1042028</v>
      </c>
      <c r="F39" s="84">
        <v>19542028</v>
      </c>
      <c r="G39" s="85">
        <f>D39</f>
        <v>18500000</v>
      </c>
      <c r="H39" s="83">
        <v>1042028</v>
      </c>
      <c r="I39" s="83">
        <f t="shared" si="6"/>
        <v>19542028</v>
      </c>
      <c r="J39" s="86">
        <f t="shared" si="0"/>
        <v>9.4888457316703277E-3</v>
      </c>
    </row>
    <row r="40" spans="2:17" x14ac:dyDescent="0.3">
      <c r="B40" s="95">
        <f t="shared" si="4"/>
        <v>34</v>
      </c>
      <c r="C40" s="96" t="s">
        <v>44</v>
      </c>
      <c r="D40" s="83">
        <v>10000000</v>
      </c>
      <c r="E40" s="83">
        <f t="shared" si="5"/>
        <v>879452</v>
      </c>
      <c r="F40" s="84">
        <v>10879452</v>
      </c>
      <c r="G40" s="85">
        <f>D40</f>
        <v>10000000</v>
      </c>
      <c r="H40" s="83">
        <v>879452</v>
      </c>
      <c r="I40" s="83">
        <f t="shared" si="6"/>
        <v>10879452</v>
      </c>
      <c r="J40" s="86">
        <f t="shared" si="0"/>
        <v>5.2826370770276358E-3</v>
      </c>
    </row>
    <row r="41" spans="2:17" x14ac:dyDescent="0.3">
      <c r="B41" s="111">
        <f t="shared" si="4"/>
        <v>35</v>
      </c>
      <c r="C41" s="112" t="s">
        <v>45</v>
      </c>
      <c r="D41" s="108">
        <v>50000000</v>
      </c>
      <c r="E41" s="108">
        <f t="shared" si="5"/>
        <v>4408767</v>
      </c>
      <c r="F41" s="106">
        <v>54408767</v>
      </c>
      <c r="G41" s="107">
        <f>D41</f>
        <v>50000000</v>
      </c>
      <c r="H41" s="108">
        <v>4408767</v>
      </c>
      <c r="I41" s="108">
        <f t="shared" si="6"/>
        <v>54408767</v>
      </c>
      <c r="J41" s="109">
        <f t="shared" si="0"/>
        <v>2.6418772735019896E-2</v>
      </c>
    </row>
    <row r="42" spans="2:17" x14ac:dyDescent="0.3">
      <c r="B42" s="111">
        <f t="shared" si="4"/>
        <v>36</v>
      </c>
      <c r="C42" s="112" t="s">
        <v>46</v>
      </c>
      <c r="D42" s="108">
        <v>30500000</v>
      </c>
      <c r="E42" s="108">
        <f t="shared" si="5"/>
        <v>2461808</v>
      </c>
      <c r="F42" s="106">
        <v>32961808</v>
      </c>
      <c r="G42" s="107">
        <f>D42</f>
        <v>30500000</v>
      </c>
      <c r="H42" s="108">
        <v>2461808</v>
      </c>
      <c r="I42" s="108">
        <f t="shared" si="6"/>
        <v>32961808</v>
      </c>
      <c r="J42" s="109">
        <f t="shared" si="0"/>
        <v>1.6004966892327496E-2</v>
      </c>
    </row>
    <row r="43" spans="2:17" x14ac:dyDescent="0.3">
      <c r="B43" s="95">
        <f t="shared" si="4"/>
        <v>37</v>
      </c>
      <c r="C43" s="96" t="s">
        <v>35</v>
      </c>
      <c r="D43" s="83">
        <v>2500000</v>
      </c>
      <c r="E43" s="83">
        <f t="shared" si="5"/>
        <v>144658</v>
      </c>
      <c r="F43" s="84">
        <v>2644658</v>
      </c>
      <c r="G43" s="85">
        <f>D43</f>
        <v>2500000</v>
      </c>
      <c r="H43" s="83">
        <v>144658</v>
      </c>
      <c r="I43" s="83">
        <f t="shared" si="6"/>
        <v>2644658</v>
      </c>
      <c r="J43" s="86">
        <f t="shared" si="0"/>
        <v>1.2841426578156466E-3</v>
      </c>
    </row>
    <row r="44" spans="2:17" x14ac:dyDescent="0.3">
      <c r="B44" s="95">
        <f t="shared" si="4"/>
        <v>38</v>
      </c>
      <c r="C44" s="113" t="s">
        <v>47</v>
      </c>
      <c r="D44" s="83">
        <v>63500000</v>
      </c>
      <c r="E44" s="83">
        <v>94382285</v>
      </c>
      <c r="F44" s="84">
        <f>D44+E44</f>
        <v>157882285</v>
      </c>
      <c r="G44" s="85">
        <v>63500000</v>
      </c>
      <c r="H44" s="83">
        <v>0</v>
      </c>
      <c r="I44" s="83">
        <f t="shared" si="6"/>
        <v>63500000</v>
      </c>
      <c r="J44" s="86">
        <f t="shared" si="0"/>
        <v>3.0833120490926829E-2</v>
      </c>
    </row>
    <row r="45" spans="2:17" x14ac:dyDescent="0.3">
      <c r="B45" s="95">
        <f t="shared" si="4"/>
        <v>39</v>
      </c>
      <c r="C45" s="114" t="s">
        <v>71</v>
      </c>
      <c r="D45" s="85">
        <v>20000000</v>
      </c>
      <c r="E45" s="83">
        <v>5139145</v>
      </c>
      <c r="F45" s="84">
        <v>157882285</v>
      </c>
      <c r="G45" s="85">
        <v>20000000</v>
      </c>
      <c r="H45" s="83">
        <v>1567128</v>
      </c>
      <c r="I45" s="83">
        <f t="shared" si="6"/>
        <v>21567128</v>
      </c>
      <c r="J45" s="86">
        <f t="shared" si="0"/>
        <v>1.0472155216806956E-2</v>
      </c>
    </row>
    <row r="46" spans="2:17" x14ac:dyDescent="0.3">
      <c r="B46" s="98" t="s">
        <v>48</v>
      </c>
      <c r="C46" s="99"/>
      <c r="D46" s="88">
        <f>SUM(D7:D44)</f>
        <v>1374638825</v>
      </c>
      <c r="E46" s="88">
        <f>SUM(E7:E44)</f>
        <v>766078321</v>
      </c>
      <c r="F46" s="88">
        <f>SUM(F7:F44)</f>
        <v>2140717146</v>
      </c>
      <c r="G46" s="88">
        <f>SUM(G7:G44)</f>
        <v>1374638825</v>
      </c>
      <c r="H46" s="88">
        <f>SUM(H7:H45)</f>
        <v>664834851</v>
      </c>
      <c r="I46" s="88">
        <f>SUM(I7:I45)</f>
        <v>2059473676</v>
      </c>
      <c r="J46" s="89">
        <f>SUM(J7:J45)</f>
        <v>0.99999999999999967</v>
      </c>
    </row>
    <row r="47" spans="2:17" x14ac:dyDescent="0.3">
      <c r="I47" s="115"/>
    </row>
    <row r="48" spans="2:17" x14ac:dyDescent="0.3">
      <c r="H48" s="116"/>
      <c r="I48" s="117"/>
    </row>
    <row r="49" spans="8:8" x14ac:dyDescent="0.3">
      <c r="H49" s="100"/>
    </row>
    <row r="50" spans="8:8" x14ac:dyDescent="0.3">
      <c r="H50" s="118"/>
    </row>
  </sheetData>
  <mergeCells count="1">
    <mergeCell ref="B46:C4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A8A23-E03C-4EC3-B208-C83F841100B0}">
  <sheetPr codeName="Sheet1"/>
  <dimension ref="B3:L18"/>
  <sheetViews>
    <sheetView topLeftCell="B9" workbookViewId="0">
      <selection activeCell="D11" sqref="D11:D14"/>
    </sheetView>
  </sheetViews>
  <sheetFormatPr defaultRowHeight="14" x14ac:dyDescent="0.3"/>
  <cols>
    <col min="1" max="1" width="8.7265625" style="87"/>
    <col min="2" max="2" width="30.1796875" style="87" customWidth="1"/>
    <col min="3" max="3" width="15.36328125" style="127" customWidth="1"/>
    <col min="4" max="11" width="15.36328125" style="87" customWidth="1"/>
    <col min="12" max="12" width="22.54296875" style="87" customWidth="1"/>
    <col min="13" max="16384" width="8.7265625" style="87"/>
  </cols>
  <sheetData>
    <row r="3" spans="2:12" x14ac:dyDescent="0.3">
      <c r="B3" s="87" t="s">
        <v>97</v>
      </c>
    </row>
    <row r="5" spans="2:12" s="119" customFormat="1" x14ac:dyDescent="0.3">
      <c r="C5" s="128"/>
    </row>
    <row r="6" spans="2:12" s="79" customFormat="1" x14ac:dyDescent="0.3">
      <c r="C6" s="120" t="s">
        <v>98</v>
      </c>
      <c r="D6" s="120"/>
      <c r="E6" s="120" t="s">
        <v>89</v>
      </c>
      <c r="F6" s="120"/>
      <c r="G6" s="120"/>
    </row>
    <row r="7" spans="2:12" ht="42" x14ac:dyDescent="0.3">
      <c r="B7" s="81" t="s">
        <v>88</v>
      </c>
      <c r="C7" s="80" t="s">
        <v>94</v>
      </c>
      <c r="D7" s="81" t="s">
        <v>100</v>
      </c>
      <c r="E7" s="81" t="s">
        <v>94</v>
      </c>
      <c r="F7" s="81" t="s">
        <v>95</v>
      </c>
      <c r="G7" s="81" t="s">
        <v>96</v>
      </c>
      <c r="H7" s="81" t="s">
        <v>90</v>
      </c>
      <c r="I7" s="81" t="s">
        <v>91</v>
      </c>
      <c r="J7" s="81" t="s">
        <v>92</v>
      </c>
      <c r="K7" s="81" t="s">
        <v>93</v>
      </c>
      <c r="L7" s="81" t="s">
        <v>99</v>
      </c>
    </row>
    <row r="8" spans="2:12" ht="28" x14ac:dyDescent="0.3">
      <c r="B8" s="121" t="s">
        <v>109</v>
      </c>
      <c r="C8" s="82">
        <v>0</v>
      </c>
      <c r="D8" s="122">
        <v>0</v>
      </c>
      <c r="E8" s="122">
        <v>0</v>
      </c>
      <c r="F8" s="122">
        <v>0</v>
      </c>
      <c r="G8" s="122">
        <v>0</v>
      </c>
      <c r="H8" s="122">
        <v>0</v>
      </c>
      <c r="I8" s="122">
        <v>0</v>
      </c>
      <c r="J8" s="122">
        <v>0</v>
      </c>
      <c r="K8" s="121" t="s">
        <v>110</v>
      </c>
      <c r="L8" s="121"/>
    </row>
    <row r="9" spans="2:12" ht="28" x14ac:dyDescent="0.3">
      <c r="B9" s="121" t="s">
        <v>101</v>
      </c>
      <c r="C9" s="82">
        <v>0</v>
      </c>
      <c r="D9" s="122">
        <v>0</v>
      </c>
      <c r="E9" s="122">
        <v>0</v>
      </c>
      <c r="F9" s="122">
        <v>0</v>
      </c>
      <c r="G9" s="122">
        <v>0</v>
      </c>
      <c r="H9" s="122">
        <v>0</v>
      </c>
      <c r="I9" s="122">
        <v>0</v>
      </c>
      <c r="J9" s="122">
        <v>0</v>
      </c>
      <c r="K9" s="121" t="s">
        <v>110</v>
      </c>
      <c r="L9" s="121"/>
    </row>
    <row r="10" spans="2:12" ht="42" x14ac:dyDescent="0.3">
      <c r="B10" s="121" t="s">
        <v>102</v>
      </c>
      <c r="C10" s="82">
        <v>0</v>
      </c>
      <c r="D10" s="122">
        <v>0</v>
      </c>
      <c r="E10" s="122">
        <v>0</v>
      </c>
      <c r="F10" s="122">
        <v>0</v>
      </c>
      <c r="G10" s="122">
        <v>0</v>
      </c>
      <c r="H10" s="122">
        <v>0</v>
      </c>
      <c r="I10" s="122">
        <v>0</v>
      </c>
      <c r="J10" s="122">
        <v>0</v>
      </c>
      <c r="K10" s="121" t="s">
        <v>110</v>
      </c>
    </row>
    <row r="11" spans="2:12" ht="42" x14ac:dyDescent="0.3">
      <c r="B11" s="121" t="s">
        <v>103</v>
      </c>
      <c r="C11" s="82">
        <v>39</v>
      </c>
      <c r="D11" s="124">
        <f>'Claim-Details'!F46</f>
        <v>2140717146</v>
      </c>
      <c r="E11" s="122">
        <v>39</v>
      </c>
      <c r="F11" s="124">
        <f>'Claim-Details'!I46</f>
        <v>2059473676</v>
      </c>
      <c r="G11" s="125">
        <f>F11/D11</f>
        <v>0.96204847980415997</v>
      </c>
      <c r="H11" s="122">
        <v>0</v>
      </c>
      <c r="I11" s="126">
        <f>D11-F11</f>
        <v>81243470</v>
      </c>
      <c r="J11" s="122">
        <v>0</v>
      </c>
      <c r="K11" s="121" t="s">
        <v>111</v>
      </c>
      <c r="L11" s="121"/>
    </row>
    <row r="12" spans="2:12" x14ac:dyDescent="0.3">
      <c r="B12" s="121" t="s">
        <v>104</v>
      </c>
      <c r="C12" s="82">
        <v>0</v>
      </c>
      <c r="D12" s="122">
        <v>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1" t="s">
        <v>110</v>
      </c>
      <c r="L12" s="121"/>
    </row>
    <row r="13" spans="2:12" x14ac:dyDescent="0.3">
      <c r="B13" s="121" t="s">
        <v>105</v>
      </c>
      <c r="C13" s="82">
        <v>0</v>
      </c>
      <c r="D13" s="122">
        <v>0</v>
      </c>
      <c r="E13" s="122">
        <v>0</v>
      </c>
      <c r="F13" s="122">
        <v>0</v>
      </c>
      <c r="G13" s="122">
        <v>0</v>
      </c>
      <c r="H13" s="122">
        <v>0</v>
      </c>
      <c r="I13" s="122">
        <v>0</v>
      </c>
      <c r="J13" s="122">
        <v>0</v>
      </c>
      <c r="K13" s="121" t="s">
        <v>110</v>
      </c>
      <c r="L13" s="121"/>
    </row>
    <row r="14" spans="2:12" ht="28" x14ac:dyDescent="0.3">
      <c r="B14" s="121" t="s">
        <v>106</v>
      </c>
      <c r="C14" s="82">
        <v>1</v>
      </c>
      <c r="D14" s="124">
        <v>29875760</v>
      </c>
      <c r="E14" s="122">
        <v>1</v>
      </c>
      <c r="F14" s="124">
        <v>29875760</v>
      </c>
      <c r="G14" s="122"/>
      <c r="H14" s="122"/>
      <c r="I14" s="122"/>
      <c r="J14" s="122"/>
      <c r="K14" s="121"/>
      <c r="L14" s="121" t="s">
        <v>112</v>
      </c>
    </row>
    <row r="15" spans="2:12" ht="42" x14ac:dyDescent="0.3">
      <c r="B15" s="121" t="s">
        <v>107</v>
      </c>
      <c r="C15" s="82">
        <v>0</v>
      </c>
      <c r="D15" s="122">
        <v>0</v>
      </c>
      <c r="E15" s="122">
        <v>0</v>
      </c>
      <c r="F15" s="122">
        <v>0</v>
      </c>
      <c r="G15" s="122">
        <v>0</v>
      </c>
      <c r="H15" s="122">
        <v>0</v>
      </c>
      <c r="I15" s="122">
        <v>0</v>
      </c>
      <c r="J15" s="122">
        <v>0</v>
      </c>
      <c r="K15" s="121" t="s">
        <v>110</v>
      </c>
      <c r="L15" s="121"/>
    </row>
    <row r="16" spans="2:12" ht="42" x14ac:dyDescent="0.3">
      <c r="B16" s="121" t="s">
        <v>108</v>
      </c>
      <c r="C16" s="8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1" t="s">
        <v>110</v>
      </c>
      <c r="L16" s="123"/>
    </row>
    <row r="18" spans="4:4" x14ac:dyDescent="0.3">
      <c r="D18" s="87">
        <v>29875760</v>
      </c>
    </row>
  </sheetData>
  <mergeCells count="2">
    <mergeCell ref="C6:D6"/>
    <mergeCell ref="E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384FB-8FE0-4644-8C8F-24B1BD8795AD}">
  <dimension ref="B2:K33"/>
  <sheetViews>
    <sheetView topLeftCell="A17" workbookViewId="0">
      <selection activeCell="B2" sqref="B2:D33"/>
    </sheetView>
  </sheetViews>
  <sheetFormatPr defaultColWidth="9.1796875" defaultRowHeight="14" x14ac:dyDescent="0.3"/>
  <cols>
    <col min="1" max="1" width="6.26953125" customWidth="1"/>
    <col min="2" max="2" width="6.1796875" style="34" customWidth="1"/>
    <col min="3" max="3" width="39.36328125" customWidth="1"/>
    <col min="4" max="4" width="9.90625" customWidth="1"/>
  </cols>
  <sheetData>
    <row r="2" spans="2:4" x14ac:dyDescent="0.3">
      <c r="C2" s="66" t="s">
        <v>87</v>
      </c>
    </row>
    <row r="4" spans="2:4" ht="15" x14ac:dyDescent="0.3">
      <c r="B4" s="67" t="s">
        <v>0</v>
      </c>
      <c r="C4" s="67"/>
      <c r="D4" s="67"/>
    </row>
    <row r="6" spans="2:4" x14ac:dyDescent="0.3">
      <c r="B6" s="72" t="s">
        <v>86</v>
      </c>
      <c r="C6" s="72"/>
      <c r="D6" s="72"/>
    </row>
    <row r="8" spans="2:4" s="5" customFormat="1" ht="28" x14ac:dyDescent="0.3">
      <c r="B8" s="35" t="s">
        <v>50</v>
      </c>
      <c r="C8" s="3" t="s">
        <v>2</v>
      </c>
      <c r="D8" s="4" t="s">
        <v>9</v>
      </c>
    </row>
    <row r="9" spans="2:4" s="5" customFormat="1" ht="14" customHeight="1" x14ac:dyDescent="0.3">
      <c r="B9" s="73" t="s">
        <v>84</v>
      </c>
      <c r="C9" s="74"/>
      <c r="D9" s="75"/>
    </row>
    <row r="10" spans="2:4" x14ac:dyDescent="0.3">
      <c r="B10" s="36">
        <v>1</v>
      </c>
      <c r="C10" s="11" t="s">
        <v>26</v>
      </c>
      <c r="D10" s="9">
        <v>5.2826370770276358E-3</v>
      </c>
    </row>
    <row r="11" spans="2:4" x14ac:dyDescent="0.3">
      <c r="B11" s="36">
        <f>B10+1</f>
        <v>2</v>
      </c>
      <c r="C11" s="11" t="s">
        <v>27</v>
      </c>
      <c r="D11" s="9">
        <v>5.5074954985731995E-3</v>
      </c>
    </row>
    <row r="12" spans="2:4" x14ac:dyDescent="0.3">
      <c r="B12" s="36">
        <f t="shared" ref="B12:B30" si="0">B11+1</f>
        <v>3</v>
      </c>
      <c r="C12" s="11" t="s">
        <v>28</v>
      </c>
      <c r="D12" s="9">
        <v>7.7717419681163236E-3</v>
      </c>
    </row>
    <row r="13" spans="2:4" x14ac:dyDescent="0.3">
      <c r="B13" s="36">
        <f t="shared" si="0"/>
        <v>4</v>
      </c>
      <c r="C13" s="11" t="s">
        <v>29</v>
      </c>
      <c r="D13" s="9">
        <v>1.2926827038502045E-3</v>
      </c>
    </row>
    <row r="14" spans="2:4" x14ac:dyDescent="0.3">
      <c r="B14" s="36">
        <f t="shared" si="0"/>
        <v>5</v>
      </c>
      <c r="C14" s="11" t="s">
        <v>30</v>
      </c>
      <c r="D14" s="9">
        <v>1.9261327523760977E-2</v>
      </c>
    </row>
    <row r="15" spans="2:4" x14ac:dyDescent="0.3">
      <c r="B15" s="36">
        <f t="shared" si="0"/>
        <v>6</v>
      </c>
      <c r="C15" s="11" t="s">
        <v>31</v>
      </c>
      <c r="D15" s="9">
        <v>1.3037782571783646E-3</v>
      </c>
    </row>
    <row r="16" spans="2:4" x14ac:dyDescent="0.3">
      <c r="B16" s="36">
        <f t="shared" si="0"/>
        <v>7</v>
      </c>
      <c r="C16" s="11" t="s">
        <v>32</v>
      </c>
      <c r="D16" s="9">
        <v>7.4893931297813779E-3</v>
      </c>
    </row>
    <row r="17" spans="2:11" x14ac:dyDescent="0.3">
      <c r="B17" s="36">
        <f t="shared" si="0"/>
        <v>8</v>
      </c>
      <c r="C17" s="11" t="s">
        <v>33</v>
      </c>
      <c r="D17" s="9">
        <v>1.5090836247231548E-3</v>
      </c>
    </row>
    <row r="18" spans="2:11" x14ac:dyDescent="0.3">
      <c r="B18" s="36">
        <f t="shared" si="0"/>
        <v>9</v>
      </c>
      <c r="C18" s="11" t="s">
        <v>36</v>
      </c>
      <c r="D18" s="9">
        <v>3.1761993737666012E-3</v>
      </c>
    </row>
    <row r="19" spans="2:11" x14ac:dyDescent="0.3">
      <c r="B19" s="36">
        <f t="shared" si="0"/>
        <v>10</v>
      </c>
      <c r="C19" s="11" t="s">
        <v>34</v>
      </c>
      <c r="D19" s="9">
        <v>1.3122384284362175E-2</v>
      </c>
    </row>
    <row r="20" spans="2:11" x14ac:dyDescent="0.3">
      <c r="B20" s="36">
        <f t="shared" si="0"/>
        <v>11</v>
      </c>
      <c r="C20" s="11" t="s">
        <v>37</v>
      </c>
      <c r="D20" s="9">
        <v>1.4858883780168308E-2</v>
      </c>
    </row>
    <row r="21" spans="2:11" x14ac:dyDescent="0.3">
      <c r="B21" s="36">
        <f t="shared" si="0"/>
        <v>12</v>
      </c>
      <c r="C21" s="11" t="s">
        <v>38</v>
      </c>
      <c r="D21" s="9">
        <v>6.3602949397445954E-3</v>
      </c>
    </row>
    <row r="22" spans="2:11" x14ac:dyDescent="0.3">
      <c r="B22" s="36">
        <f t="shared" si="0"/>
        <v>13</v>
      </c>
      <c r="C22" s="11" t="s">
        <v>39</v>
      </c>
      <c r="D22" s="9">
        <v>3.6976063781453258E-3</v>
      </c>
    </row>
    <row r="23" spans="2:11" s="27" customFormat="1" ht="28" x14ac:dyDescent="0.3">
      <c r="B23" s="36">
        <f t="shared" si="0"/>
        <v>14</v>
      </c>
      <c r="C23" s="11" t="s">
        <v>40</v>
      </c>
      <c r="D23" s="18">
        <v>1.5835939240235279E-3</v>
      </c>
      <c r="E23"/>
      <c r="F23"/>
      <c r="G23"/>
      <c r="H23"/>
      <c r="I23"/>
      <c r="J23"/>
      <c r="K23"/>
    </row>
    <row r="24" spans="2:11" x14ac:dyDescent="0.3">
      <c r="B24" s="36">
        <f t="shared" si="0"/>
        <v>15</v>
      </c>
      <c r="C24" s="11" t="s">
        <v>41</v>
      </c>
      <c r="D24" s="9">
        <v>7.1306417611137268E-3</v>
      </c>
    </row>
    <row r="25" spans="2:11" x14ac:dyDescent="0.3">
      <c r="B25" s="36">
        <f t="shared" si="0"/>
        <v>16</v>
      </c>
      <c r="C25" s="11" t="s">
        <v>42</v>
      </c>
      <c r="D25" s="9">
        <v>2.2812584374105882E-2</v>
      </c>
    </row>
    <row r="26" spans="2:11" x14ac:dyDescent="0.3">
      <c r="B26" s="36">
        <f t="shared" si="0"/>
        <v>17</v>
      </c>
      <c r="C26" s="11" t="s">
        <v>43</v>
      </c>
      <c r="D26" s="9">
        <v>9.4888457316703277E-3</v>
      </c>
    </row>
    <row r="27" spans="2:11" x14ac:dyDescent="0.3">
      <c r="B27" s="36">
        <f t="shared" si="0"/>
        <v>18</v>
      </c>
      <c r="C27" s="11" t="s">
        <v>44</v>
      </c>
      <c r="D27" s="9">
        <v>5.2826370770276358E-3</v>
      </c>
    </row>
    <row r="28" spans="2:11" x14ac:dyDescent="0.3">
      <c r="B28" s="36">
        <f t="shared" si="0"/>
        <v>19</v>
      </c>
      <c r="C28" s="37" t="s">
        <v>45</v>
      </c>
      <c r="D28" s="18">
        <v>2.6418772735019896E-2</v>
      </c>
    </row>
    <row r="29" spans="2:11" x14ac:dyDescent="0.3">
      <c r="B29" s="36">
        <f t="shared" si="0"/>
        <v>20</v>
      </c>
      <c r="C29" s="37" t="s">
        <v>46</v>
      </c>
      <c r="D29" s="18">
        <v>1.6004966892327496E-2</v>
      </c>
    </row>
    <row r="30" spans="2:11" s="39" customFormat="1" x14ac:dyDescent="0.3">
      <c r="B30" s="36">
        <f t="shared" si="0"/>
        <v>21</v>
      </c>
      <c r="C30" s="38" t="s">
        <v>35</v>
      </c>
      <c r="D30" s="28">
        <v>1.2841426578156466E-3</v>
      </c>
    </row>
    <row r="31" spans="2:11" s="39" customFormat="1" x14ac:dyDescent="0.3">
      <c r="B31" s="76" t="s">
        <v>85</v>
      </c>
      <c r="C31" s="77"/>
      <c r="D31" s="78"/>
    </row>
    <row r="32" spans="2:11" x14ac:dyDescent="0.3">
      <c r="B32" s="36">
        <v>22</v>
      </c>
      <c r="C32" s="61" t="s">
        <v>71</v>
      </c>
      <c r="D32" s="9">
        <v>1.0472155216806956E-2</v>
      </c>
    </row>
    <row r="33" spans="2:4" x14ac:dyDescent="0.3">
      <c r="B33" s="70" t="s">
        <v>48</v>
      </c>
      <c r="C33" s="71"/>
      <c r="D33" s="22">
        <f>SUM(D10:D32)</f>
        <v>0.19111184890910932</v>
      </c>
    </row>
  </sheetData>
  <mergeCells count="5">
    <mergeCell ref="B4:D4"/>
    <mergeCell ref="B6:D6"/>
    <mergeCell ref="B33:C33"/>
    <mergeCell ref="B9:D9"/>
    <mergeCell ref="B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47"/>
  <sheetViews>
    <sheetView topLeftCell="A34" workbookViewId="0">
      <selection activeCell="F34" sqref="F1:F1048576"/>
    </sheetView>
  </sheetViews>
  <sheetFormatPr defaultRowHeight="14" x14ac:dyDescent="0.3"/>
  <cols>
    <col min="2" max="2" width="39.36328125" customWidth="1"/>
    <col min="3" max="3" width="16.90625" bestFit="1" customWidth="1"/>
    <col min="4" max="4" width="15.6328125" bestFit="1" customWidth="1"/>
    <col min="5" max="5" width="18.6328125" bestFit="1" customWidth="1"/>
    <col min="6" max="6" width="18.36328125" customWidth="1"/>
    <col min="7" max="7" width="15.6328125" bestFit="1" customWidth="1"/>
    <col min="8" max="8" width="17.08984375" bestFit="1" customWidth="1"/>
    <col min="9" max="9" width="9.90625" customWidth="1"/>
  </cols>
  <sheetData>
    <row r="2" spans="2:10" ht="17.5" x14ac:dyDescent="0.35">
      <c r="B2" s="1" t="s">
        <v>0</v>
      </c>
    </row>
    <row r="4" spans="2:10" x14ac:dyDescent="0.3">
      <c r="B4" s="2" t="s">
        <v>1</v>
      </c>
    </row>
    <row r="6" spans="2:10" s="5" customFormat="1" ht="28" x14ac:dyDescent="0.3">
      <c r="B6" s="3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</row>
    <row r="7" spans="2:10" x14ac:dyDescent="0.3">
      <c r="B7" s="6" t="s">
        <v>10</v>
      </c>
      <c r="C7" s="7">
        <v>950000000</v>
      </c>
      <c r="D7" s="7">
        <v>628577747</v>
      </c>
      <c r="E7" s="8">
        <f>C7+D7</f>
        <v>1578577747</v>
      </c>
      <c r="F7" s="8">
        <f>C7</f>
        <v>950000000</v>
      </c>
      <c r="G7" s="7">
        <v>628577747</v>
      </c>
      <c r="H7" s="7">
        <f>F7+G7</f>
        <v>1578577747</v>
      </c>
      <c r="I7" s="9">
        <f>H7/$H$45</f>
        <v>0.77460752483925965</v>
      </c>
    </row>
    <row r="8" spans="2:10" x14ac:dyDescent="0.3">
      <c r="B8" s="10" t="s">
        <v>11</v>
      </c>
      <c r="C8" s="7">
        <v>1377325</v>
      </c>
      <c r="D8" s="7">
        <f t="shared" ref="D8:D43" si="0">E8-C8</f>
        <v>523407</v>
      </c>
      <c r="E8" s="7">
        <v>1900732</v>
      </c>
      <c r="F8" s="8">
        <f t="shared" ref="F8:F43" si="1">C8</f>
        <v>1377325</v>
      </c>
      <c r="G8" s="7">
        <v>523407</v>
      </c>
      <c r="H8" s="7">
        <f t="shared" ref="H8:H43" si="2">F8+G8</f>
        <v>1900732</v>
      </c>
      <c r="I8" s="9">
        <f t="shared" ref="I8:I44" si="3">H8/$H$45</f>
        <v>9.3268849931581849E-4</v>
      </c>
    </row>
    <row r="9" spans="2:10" x14ac:dyDescent="0.3">
      <c r="B9" s="11" t="s">
        <v>12</v>
      </c>
      <c r="C9" s="12">
        <v>500000</v>
      </c>
      <c r="D9" s="7">
        <f t="shared" si="0"/>
        <v>230000</v>
      </c>
      <c r="E9" s="12">
        <v>730000</v>
      </c>
      <c r="F9" s="8">
        <f t="shared" si="1"/>
        <v>500000</v>
      </c>
      <c r="G9" s="7">
        <v>222534</v>
      </c>
      <c r="H9" s="7">
        <f t="shared" si="2"/>
        <v>722534</v>
      </c>
      <c r="I9" s="9">
        <f t="shared" si="3"/>
        <v>3.5454717033472135E-4</v>
      </c>
      <c r="J9" s="13"/>
    </row>
    <row r="10" spans="2:10" x14ac:dyDescent="0.3">
      <c r="B10" s="11" t="s">
        <v>13</v>
      </c>
      <c r="C10" s="12">
        <v>500000</v>
      </c>
      <c r="D10" s="7">
        <f t="shared" si="0"/>
        <v>230000</v>
      </c>
      <c r="E10" s="12">
        <v>730000</v>
      </c>
      <c r="F10" s="8">
        <f t="shared" si="1"/>
        <v>500000</v>
      </c>
      <c r="G10" s="7">
        <v>222534</v>
      </c>
      <c r="H10" s="7">
        <f t="shared" si="2"/>
        <v>722534</v>
      </c>
      <c r="I10" s="9">
        <f t="shared" si="3"/>
        <v>3.5454717033472135E-4</v>
      </c>
    </row>
    <row r="11" spans="2:10" x14ac:dyDescent="0.3">
      <c r="B11" s="11" t="s">
        <v>14</v>
      </c>
      <c r="C11" s="12">
        <v>600000</v>
      </c>
      <c r="D11" s="7">
        <f t="shared" si="0"/>
        <v>276000</v>
      </c>
      <c r="E11" s="12">
        <v>876000</v>
      </c>
      <c r="F11" s="8">
        <f t="shared" si="1"/>
        <v>600000</v>
      </c>
      <c r="G11" s="7">
        <v>267041</v>
      </c>
      <c r="H11" s="7">
        <f t="shared" si="2"/>
        <v>867041</v>
      </c>
      <c r="I11" s="9">
        <f t="shared" si="3"/>
        <v>4.2545670254159272E-4</v>
      </c>
    </row>
    <row r="12" spans="2:10" x14ac:dyDescent="0.3">
      <c r="B12" s="11" t="s">
        <v>15</v>
      </c>
      <c r="C12" s="12">
        <v>500000</v>
      </c>
      <c r="D12" s="7">
        <f t="shared" si="0"/>
        <v>230000</v>
      </c>
      <c r="E12" s="12">
        <v>730000</v>
      </c>
      <c r="F12" s="8">
        <f t="shared" si="1"/>
        <v>500000</v>
      </c>
      <c r="G12" s="7">
        <v>222534</v>
      </c>
      <c r="H12" s="7">
        <f t="shared" si="2"/>
        <v>722534</v>
      </c>
      <c r="I12" s="9">
        <f t="shared" si="3"/>
        <v>3.5454717033472135E-4</v>
      </c>
    </row>
    <row r="13" spans="2:10" x14ac:dyDescent="0.3">
      <c r="B13" s="11" t="s">
        <v>16</v>
      </c>
      <c r="C13" s="12">
        <v>500000</v>
      </c>
      <c r="D13" s="7">
        <f t="shared" si="0"/>
        <v>230000</v>
      </c>
      <c r="E13" s="12">
        <v>730000</v>
      </c>
      <c r="F13" s="8">
        <f t="shared" si="1"/>
        <v>500000</v>
      </c>
      <c r="G13" s="7">
        <v>222534</v>
      </c>
      <c r="H13" s="7">
        <f t="shared" si="2"/>
        <v>722534</v>
      </c>
      <c r="I13" s="9">
        <f t="shared" si="3"/>
        <v>3.5454717033472135E-4</v>
      </c>
    </row>
    <row r="14" spans="2:10" x14ac:dyDescent="0.3">
      <c r="B14" s="11" t="s">
        <v>17</v>
      </c>
      <c r="C14" s="12">
        <v>1000000</v>
      </c>
      <c r="D14" s="7">
        <f t="shared" si="0"/>
        <v>460000</v>
      </c>
      <c r="E14" s="12">
        <v>1460000</v>
      </c>
      <c r="F14" s="8">
        <f t="shared" si="1"/>
        <v>1000000</v>
      </c>
      <c r="G14" s="7">
        <v>445068</v>
      </c>
      <c r="H14" s="7">
        <f t="shared" si="2"/>
        <v>1445068</v>
      </c>
      <c r="I14" s="9">
        <f t="shared" si="3"/>
        <v>7.090943406694427E-4</v>
      </c>
    </row>
    <row r="15" spans="2:10" x14ac:dyDescent="0.3">
      <c r="B15" s="11" t="s">
        <v>18</v>
      </c>
      <c r="C15" s="12">
        <v>500000</v>
      </c>
      <c r="D15" s="7">
        <f t="shared" si="0"/>
        <v>230000</v>
      </c>
      <c r="E15" s="12">
        <v>730000</v>
      </c>
      <c r="F15" s="8">
        <f t="shared" si="1"/>
        <v>500000</v>
      </c>
      <c r="G15" s="7">
        <v>222534</v>
      </c>
      <c r="H15" s="7">
        <f t="shared" si="2"/>
        <v>722534</v>
      </c>
      <c r="I15" s="9">
        <f t="shared" si="3"/>
        <v>3.5454717033472135E-4</v>
      </c>
    </row>
    <row r="16" spans="2:10" x14ac:dyDescent="0.3">
      <c r="B16" s="11" t="s">
        <v>19</v>
      </c>
      <c r="C16" s="12">
        <v>500000</v>
      </c>
      <c r="D16" s="7">
        <f t="shared" si="0"/>
        <v>230000</v>
      </c>
      <c r="E16" s="12">
        <v>730000</v>
      </c>
      <c r="F16" s="8">
        <f t="shared" si="1"/>
        <v>500000</v>
      </c>
      <c r="G16" s="7">
        <v>222534</v>
      </c>
      <c r="H16" s="7">
        <f t="shared" si="2"/>
        <v>722534</v>
      </c>
      <c r="I16" s="9">
        <f t="shared" si="3"/>
        <v>3.5454717033472135E-4</v>
      </c>
    </row>
    <row r="17" spans="2:9" x14ac:dyDescent="0.3">
      <c r="B17" s="11" t="s">
        <v>20</v>
      </c>
      <c r="C17" s="12">
        <v>500000</v>
      </c>
      <c r="D17" s="7">
        <f t="shared" si="0"/>
        <v>230000</v>
      </c>
      <c r="E17" s="12">
        <v>730000</v>
      </c>
      <c r="F17" s="8">
        <f t="shared" si="1"/>
        <v>500000</v>
      </c>
      <c r="G17" s="7">
        <v>222534</v>
      </c>
      <c r="H17" s="7">
        <f t="shared" si="2"/>
        <v>722534</v>
      </c>
      <c r="I17" s="9">
        <f t="shared" si="3"/>
        <v>3.5454717033472135E-4</v>
      </c>
    </row>
    <row r="18" spans="2:9" x14ac:dyDescent="0.3">
      <c r="B18" s="11" t="s">
        <v>21</v>
      </c>
      <c r="C18" s="12">
        <v>2800000</v>
      </c>
      <c r="D18" s="7">
        <f t="shared" si="0"/>
        <v>1246192</v>
      </c>
      <c r="E18" s="12">
        <v>4046192</v>
      </c>
      <c r="F18" s="8">
        <f t="shared" si="1"/>
        <v>2800000</v>
      </c>
      <c r="G18" s="7">
        <v>1246192</v>
      </c>
      <c r="H18" s="7">
        <f t="shared" si="2"/>
        <v>4046192</v>
      </c>
      <c r="I18" s="9">
        <f t="shared" si="3"/>
        <v>1.9854649389938563E-3</v>
      </c>
    </row>
    <row r="19" spans="2:9" x14ac:dyDescent="0.3">
      <c r="B19" s="11" t="s">
        <v>22</v>
      </c>
      <c r="C19" s="12">
        <v>4500000</v>
      </c>
      <c r="D19" s="7">
        <f t="shared" si="0"/>
        <v>2243145</v>
      </c>
      <c r="E19" s="12">
        <v>6743145</v>
      </c>
      <c r="F19" s="8">
        <f t="shared" si="1"/>
        <v>4500000</v>
      </c>
      <c r="G19" s="7">
        <v>2243145</v>
      </c>
      <c r="H19" s="7">
        <f t="shared" si="2"/>
        <v>6743145</v>
      </c>
      <c r="I19" s="9">
        <f t="shared" si="3"/>
        <v>3.3088587926751191E-3</v>
      </c>
    </row>
    <row r="20" spans="2:9" x14ac:dyDescent="0.3">
      <c r="B20" s="11" t="s">
        <v>23</v>
      </c>
      <c r="C20" s="12">
        <v>600000</v>
      </c>
      <c r="D20" s="7">
        <f t="shared" si="0"/>
        <v>299086</v>
      </c>
      <c r="E20" s="12">
        <v>899086</v>
      </c>
      <c r="F20" s="8">
        <f t="shared" si="1"/>
        <v>600000</v>
      </c>
      <c r="G20" s="7">
        <v>299086</v>
      </c>
      <c r="H20" s="7">
        <f t="shared" si="2"/>
        <v>899086</v>
      </c>
      <c r="I20" s="9">
        <f t="shared" si="3"/>
        <v>4.4118117235668255E-4</v>
      </c>
    </row>
    <row r="21" spans="2:9" x14ac:dyDescent="0.3">
      <c r="B21" s="11" t="s">
        <v>24</v>
      </c>
      <c r="C21" s="12">
        <v>1700000</v>
      </c>
      <c r="D21" s="7">
        <f t="shared" si="0"/>
        <v>847410</v>
      </c>
      <c r="E21" s="12">
        <v>2547410</v>
      </c>
      <c r="F21" s="8">
        <f t="shared" si="1"/>
        <v>1700000</v>
      </c>
      <c r="G21" s="7">
        <v>847410</v>
      </c>
      <c r="H21" s="7">
        <f t="shared" si="2"/>
        <v>2547410</v>
      </c>
      <c r="I21" s="9">
        <f t="shared" si="3"/>
        <v>1.2500131581107221E-3</v>
      </c>
    </row>
    <row r="22" spans="2:9" x14ac:dyDescent="0.3">
      <c r="B22" s="11" t="s">
        <v>25</v>
      </c>
      <c r="C22" s="12">
        <v>200000</v>
      </c>
      <c r="D22" s="7">
        <f t="shared" si="0"/>
        <v>99695</v>
      </c>
      <c r="E22" s="12">
        <v>299695</v>
      </c>
      <c r="F22" s="8">
        <f t="shared" si="1"/>
        <v>200000</v>
      </c>
      <c r="G22" s="7">
        <v>99695</v>
      </c>
      <c r="H22" s="7">
        <f t="shared" si="2"/>
        <v>299695</v>
      </c>
      <c r="I22" s="9">
        <f t="shared" si="3"/>
        <v>1.4706022721901573E-4</v>
      </c>
    </row>
    <row r="23" spans="2:9" x14ac:dyDescent="0.3">
      <c r="B23" s="11" t="s">
        <v>26</v>
      </c>
      <c r="C23" s="7">
        <v>10000000</v>
      </c>
      <c r="D23" s="7">
        <f t="shared" si="0"/>
        <v>879452</v>
      </c>
      <c r="E23" s="12">
        <v>10879452</v>
      </c>
      <c r="F23" s="8">
        <f t="shared" si="1"/>
        <v>10000000</v>
      </c>
      <c r="G23" s="7">
        <v>879452</v>
      </c>
      <c r="H23" s="7">
        <f t="shared" si="2"/>
        <v>10879452</v>
      </c>
      <c r="I23" s="9">
        <f t="shared" si="3"/>
        <v>5.3385431293093821E-3</v>
      </c>
    </row>
    <row r="24" spans="2:9" x14ac:dyDescent="0.3">
      <c r="B24" s="11" t="s">
        <v>27</v>
      </c>
      <c r="C24" s="7">
        <v>10400000</v>
      </c>
      <c r="D24" s="7">
        <f t="shared" si="0"/>
        <v>942542</v>
      </c>
      <c r="E24" s="12">
        <v>11342542</v>
      </c>
      <c r="F24" s="8">
        <f t="shared" si="1"/>
        <v>10400000</v>
      </c>
      <c r="G24" s="7">
        <v>942542</v>
      </c>
      <c r="H24" s="7">
        <f t="shared" si="2"/>
        <v>11342542</v>
      </c>
      <c r="I24" s="9">
        <f t="shared" si="3"/>
        <v>5.565781223447936E-3</v>
      </c>
    </row>
    <row r="25" spans="2:9" x14ac:dyDescent="0.3">
      <c r="B25" s="11" t="s">
        <v>28</v>
      </c>
      <c r="C25" s="7">
        <v>15000000</v>
      </c>
      <c r="D25" s="7">
        <f t="shared" si="0"/>
        <v>1005698</v>
      </c>
      <c r="E25" s="12">
        <v>16005698</v>
      </c>
      <c r="F25" s="8">
        <f t="shared" si="1"/>
        <v>15000000</v>
      </c>
      <c r="G25" s="7">
        <v>1005698</v>
      </c>
      <c r="H25" s="7">
        <f t="shared" si="2"/>
        <v>16005698</v>
      </c>
      <c r="I25" s="9">
        <f t="shared" si="3"/>
        <v>7.8539901722716292E-3</v>
      </c>
    </row>
    <row r="26" spans="2:9" x14ac:dyDescent="0.3">
      <c r="B26" s="11" t="s">
        <v>29</v>
      </c>
      <c r="C26" s="7">
        <v>2500000</v>
      </c>
      <c r="D26" s="7">
        <f t="shared" si="0"/>
        <v>162246</v>
      </c>
      <c r="E26" s="12">
        <v>2662246</v>
      </c>
      <c r="F26" s="8">
        <f t="shared" si="1"/>
        <v>2500000</v>
      </c>
      <c r="G26" s="7">
        <v>162246</v>
      </c>
      <c r="H26" s="7">
        <f t="shared" si="2"/>
        <v>2662246</v>
      </c>
      <c r="I26" s="9">
        <f t="shared" si="3"/>
        <v>1.3063631414368467E-3</v>
      </c>
    </row>
    <row r="27" spans="2:9" x14ac:dyDescent="0.3">
      <c r="B27" s="11" t="s">
        <v>30</v>
      </c>
      <c r="C27" s="7">
        <v>36611500</v>
      </c>
      <c r="D27" s="7">
        <f t="shared" si="0"/>
        <v>3056697</v>
      </c>
      <c r="E27" s="12">
        <v>39668197</v>
      </c>
      <c r="F27" s="8">
        <f t="shared" si="1"/>
        <v>36611500</v>
      </c>
      <c r="G27" s="7">
        <v>3056697</v>
      </c>
      <c r="H27" s="7">
        <f t="shared" si="2"/>
        <v>39668197</v>
      </c>
      <c r="I27" s="9">
        <f t="shared" si="3"/>
        <v>1.9465169803262246E-2</v>
      </c>
    </row>
    <row r="28" spans="2:9" x14ac:dyDescent="0.3">
      <c r="B28" s="11" t="s">
        <v>31</v>
      </c>
      <c r="C28" s="7">
        <v>2500000</v>
      </c>
      <c r="D28" s="7">
        <f t="shared" si="0"/>
        <v>185097</v>
      </c>
      <c r="E28" s="12">
        <v>2685097</v>
      </c>
      <c r="F28" s="8">
        <f t="shared" si="1"/>
        <v>2500000</v>
      </c>
      <c r="G28" s="7">
        <v>185097</v>
      </c>
      <c r="H28" s="7">
        <f t="shared" si="2"/>
        <v>2685097</v>
      </c>
      <c r="I28" s="9">
        <f t="shared" si="3"/>
        <v>1.3175761188044428E-3</v>
      </c>
    </row>
    <row r="29" spans="2:9" x14ac:dyDescent="0.3">
      <c r="B29" s="11" t="s">
        <v>32</v>
      </c>
      <c r="C29" s="7">
        <v>14400000</v>
      </c>
      <c r="D29" s="7">
        <f t="shared" si="0"/>
        <v>1024208</v>
      </c>
      <c r="E29" s="12">
        <v>15424208</v>
      </c>
      <c r="F29" s="8">
        <f t="shared" si="1"/>
        <v>14400000</v>
      </c>
      <c r="G29" s="7">
        <v>1024208</v>
      </c>
      <c r="H29" s="7">
        <f t="shared" si="2"/>
        <v>15424208</v>
      </c>
      <c r="I29" s="9">
        <f t="shared" si="3"/>
        <v>7.5686532413065293E-3</v>
      </c>
    </row>
    <row r="30" spans="2:9" x14ac:dyDescent="0.3">
      <c r="B30" s="11" t="s">
        <v>33</v>
      </c>
      <c r="C30" s="7">
        <v>2850000</v>
      </c>
      <c r="D30" s="7">
        <f t="shared" si="0"/>
        <v>257918</v>
      </c>
      <c r="E30" s="12">
        <v>3107918</v>
      </c>
      <c r="F30" s="8">
        <f t="shared" si="1"/>
        <v>2850000</v>
      </c>
      <c r="G30" s="7">
        <v>257918</v>
      </c>
      <c r="H30" s="7">
        <f t="shared" si="2"/>
        <v>3107918</v>
      </c>
      <c r="I30" s="9">
        <f t="shared" si="3"/>
        <v>1.525054229326712E-3</v>
      </c>
    </row>
    <row r="31" spans="2:9" x14ac:dyDescent="0.3">
      <c r="B31" s="11" t="s">
        <v>34</v>
      </c>
      <c r="C31" s="7">
        <v>25000000</v>
      </c>
      <c r="D31" s="7">
        <f t="shared" si="0"/>
        <v>2025205</v>
      </c>
      <c r="E31" s="12">
        <v>27025205</v>
      </c>
      <c r="F31" s="8">
        <f t="shared" si="1"/>
        <v>25000000</v>
      </c>
      <c r="G31" s="7">
        <v>2025205</v>
      </c>
      <c r="H31" s="7">
        <f t="shared" si="2"/>
        <v>27025205</v>
      </c>
      <c r="I31" s="9">
        <f t="shared" si="3"/>
        <v>1.3261258239011262E-2</v>
      </c>
    </row>
    <row r="32" spans="2:9" x14ac:dyDescent="0.3">
      <c r="B32" s="11" t="s">
        <v>35</v>
      </c>
      <c r="C32" s="7">
        <v>2500000</v>
      </c>
      <c r="D32" s="7">
        <f t="shared" si="0"/>
        <v>144658</v>
      </c>
      <c r="E32" s="12">
        <v>2644658</v>
      </c>
      <c r="F32" s="8">
        <f t="shared" si="1"/>
        <v>2500000</v>
      </c>
      <c r="G32" s="7">
        <v>144658</v>
      </c>
      <c r="H32" s="7">
        <f t="shared" si="2"/>
        <v>2644658</v>
      </c>
      <c r="I32" s="9">
        <f t="shared" si="3"/>
        <v>1.2977327162501467E-3</v>
      </c>
    </row>
    <row r="33" spans="2:9" x14ac:dyDescent="0.3">
      <c r="B33" s="11" t="s">
        <v>36</v>
      </c>
      <c r="C33" s="7">
        <v>6000000</v>
      </c>
      <c r="D33" s="7">
        <f t="shared" si="0"/>
        <v>541299</v>
      </c>
      <c r="E33" s="12">
        <v>6541299</v>
      </c>
      <c r="F33" s="8">
        <f t="shared" si="1"/>
        <v>6000000</v>
      </c>
      <c r="G33" s="7">
        <v>541299</v>
      </c>
      <c r="H33" s="7">
        <f t="shared" si="2"/>
        <v>6541299</v>
      </c>
      <c r="I33" s="9">
        <f t="shared" si="3"/>
        <v>3.209813034076379E-3</v>
      </c>
    </row>
    <row r="34" spans="2:9" x14ac:dyDescent="0.3">
      <c r="B34" s="11" t="s">
        <v>37</v>
      </c>
      <c r="C34" s="7">
        <v>28500000</v>
      </c>
      <c r="D34" s="7">
        <f t="shared" si="0"/>
        <v>3552500</v>
      </c>
      <c r="E34" s="12">
        <v>32052500</v>
      </c>
      <c r="F34" s="8">
        <f t="shared" si="1"/>
        <v>28500000</v>
      </c>
      <c r="G34" s="7">
        <v>2101480</v>
      </c>
      <c r="H34" s="7">
        <f t="shared" si="2"/>
        <v>30601480</v>
      </c>
      <c r="I34" s="9">
        <f t="shared" si="3"/>
        <v>1.5016135077455965E-2</v>
      </c>
    </row>
    <row r="35" spans="2:9" x14ac:dyDescent="0.3">
      <c r="B35" s="11" t="s">
        <v>38</v>
      </c>
      <c r="C35" s="7">
        <v>12100000</v>
      </c>
      <c r="D35" s="7">
        <f t="shared" si="0"/>
        <v>7900000</v>
      </c>
      <c r="E35" s="14">
        <v>20000000</v>
      </c>
      <c r="F35" s="8">
        <f t="shared" si="1"/>
        <v>12100000</v>
      </c>
      <c r="G35" s="7">
        <v>998860</v>
      </c>
      <c r="H35" s="7">
        <f t="shared" si="2"/>
        <v>13098860</v>
      </c>
      <c r="I35" s="9">
        <f t="shared" si="3"/>
        <v>6.4276058256229713E-3</v>
      </c>
    </row>
    <row r="36" spans="2:9" x14ac:dyDescent="0.3">
      <c r="B36" s="11" t="s">
        <v>39</v>
      </c>
      <c r="C36" s="7">
        <v>7000000</v>
      </c>
      <c r="D36" s="7">
        <f t="shared" si="0"/>
        <v>615123</v>
      </c>
      <c r="E36" s="12">
        <v>7615123</v>
      </c>
      <c r="F36" s="8">
        <f t="shared" si="1"/>
        <v>7000000</v>
      </c>
      <c r="G36" s="7">
        <v>615123</v>
      </c>
      <c r="H36" s="7">
        <f t="shared" si="2"/>
        <v>7615123</v>
      </c>
      <c r="I36" s="9">
        <f t="shared" si="3"/>
        <v>3.7367380793164812E-3</v>
      </c>
    </row>
    <row r="37" spans="2:9" ht="28" x14ac:dyDescent="0.3">
      <c r="B37" s="11" t="s">
        <v>40</v>
      </c>
      <c r="C37" s="7">
        <v>3000000</v>
      </c>
      <c r="D37" s="7">
        <f t="shared" si="0"/>
        <v>261370</v>
      </c>
      <c r="E37" s="15">
        <v>3261370</v>
      </c>
      <c r="F37" s="16">
        <f t="shared" si="1"/>
        <v>3000000</v>
      </c>
      <c r="G37" s="17">
        <v>261370</v>
      </c>
      <c r="H37" s="17">
        <f t="shared" si="2"/>
        <v>3261370</v>
      </c>
      <c r="I37" s="18">
        <f t="shared" si="3"/>
        <v>1.6003530697718726E-3</v>
      </c>
    </row>
    <row r="38" spans="2:9" x14ac:dyDescent="0.3">
      <c r="B38" s="11" t="s">
        <v>41</v>
      </c>
      <c r="C38" s="7">
        <v>13500000</v>
      </c>
      <c r="D38" s="7">
        <f t="shared" si="0"/>
        <v>1185369</v>
      </c>
      <c r="E38" s="12">
        <v>14685369</v>
      </c>
      <c r="F38" s="8">
        <f t="shared" si="1"/>
        <v>13500000</v>
      </c>
      <c r="G38" s="7">
        <v>1185369</v>
      </c>
      <c r="H38" s="7">
        <f t="shared" si="2"/>
        <v>14685369</v>
      </c>
      <c r="I38" s="9">
        <f t="shared" si="3"/>
        <v>7.2061052134172743E-3</v>
      </c>
    </row>
    <row r="39" spans="2:9" x14ac:dyDescent="0.3">
      <c r="B39" s="11" t="s">
        <v>42</v>
      </c>
      <c r="C39" s="7">
        <v>44000000</v>
      </c>
      <c r="D39" s="7">
        <f t="shared" si="0"/>
        <v>2981917</v>
      </c>
      <c r="E39" s="12">
        <v>46981917</v>
      </c>
      <c r="F39" s="8">
        <f t="shared" si="1"/>
        <v>44000000</v>
      </c>
      <c r="G39" s="7">
        <v>2981917</v>
      </c>
      <c r="H39" s="7">
        <f t="shared" si="2"/>
        <v>46981917</v>
      </c>
      <c r="I39" s="9">
        <f t="shared" si="3"/>
        <v>2.3054009540382517E-2</v>
      </c>
    </row>
    <row r="40" spans="2:9" x14ac:dyDescent="0.3">
      <c r="B40" s="11" t="s">
        <v>43</v>
      </c>
      <c r="C40" s="7">
        <v>18500000</v>
      </c>
      <c r="D40" s="7">
        <f t="shared" si="0"/>
        <v>1042028</v>
      </c>
      <c r="E40" s="12">
        <v>19542028</v>
      </c>
      <c r="F40" s="8">
        <f t="shared" si="1"/>
        <v>18500000</v>
      </c>
      <c r="G40" s="7">
        <v>1042028</v>
      </c>
      <c r="H40" s="7">
        <f t="shared" si="2"/>
        <v>19542028</v>
      </c>
      <c r="I40" s="9">
        <f t="shared" si="3"/>
        <v>9.5892660137819035E-3</v>
      </c>
    </row>
    <row r="41" spans="2:9" x14ac:dyDescent="0.3">
      <c r="B41" s="11" t="s">
        <v>44</v>
      </c>
      <c r="C41" s="7">
        <v>10000000</v>
      </c>
      <c r="D41" s="7">
        <f t="shared" si="0"/>
        <v>879452</v>
      </c>
      <c r="E41" s="12">
        <v>10879452</v>
      </c>
      <c r="F41" s="8">
        <f t="shared" si="1"/>
        <v>10000000</v>
      </c>
      <c r="G41" s="7">
        <v>879452</v>
      </c>
      <c r="H41" s="7">
        <f t="shared" si="2"/>
        <v>10879452</v>
      </c>
      <c r="I41" s="9">
        <f t="shared" si="3"/>
        <v>5.3385431293093821E-3</v>
      </c>
    </row>
    <row r="42" spans="2:9" x14ac:dyDescent="0.3">
      <c r="B42" s="11" t="s">
        <v>45</v>
      </c>
      <c r="C42" s="7">
        <v>50000000</v>
      </c>
      <c r="D42" s="7">
        <f t="shared" si="0"/>
        <v>4408767</v>
      </c>
      <c r="E42" s="12">
        <v>54408767</v>
      </c>
      <c r="F42" s="8">
        <f t="shared" si="1"/>
        <v>50000000</v>
      </c>
      <c r="G42" s="7">
        <v>4408767</v>
      </c>
      <c r="H42" s="7">
        <f t="shared" si="2"/>
        <v>54408767</v>
      </c>
      <c r="I42" s="9">
        <f t="shared" si="3"/>
        <v>2.6698362127250991E-2</v>
      </c>
    </row>
    <row r="43" spans="2:9" x14ac:dyDescent="0.3">
      <c r="B43" s="11" t="s">
        <v>46</v>
      </c>
      <c r="C43" s="7">
        <v>30500000</v>
      </c>
      <c r="D43" s="7">
        <f t="shared" si="0"/>
        <v>2461808</v>
      </c>
      <c r="E43" s="12">
        <v>32961808</v>
      </c>
      <c r="F43" s="8">
        <f t="shared" si="1"/>
        <v>30500000</v>
      </c>
      <c r="G43" s="7">
        <v>2461808</v>
      </c>
      <c r="H43" s="7">
        <f t="shared" si="2"/>
        <v>32961808</v>
      </c>
      <c r="I43" s="9">
        <f t="shared" si="3"/>
        <v>1.6174347166384394E-2</v>
      </c>
    </row>
    <row r="44" spans="2:9" x14ac:dyDescent="0.3">
      <c r="B44" s="19" t="s">
        <v>47</v>
      </c>
      <c r="C44" s="7"/>
      <c r="D44" s="7"/>
      <c r="E44" s="12">
        <v>157882285</v>
      </c>
      <c r="F44" s="8">
        <v>63500000</v>
      </c>
      <c r="G44" s="7">
        <v>0</v>
      </c>
      <c r="H44" s="7">
        <f>F44+G44</f>
        <v>63500000</v>
      </c>
      <c r="I44" s="9">
        <f t="shared" si="3"/>
        <v>3.1159426845317736E-2</v>
      </c>
    </row>
    <row r="45" spans="2:9" x14ac:dyDescent="0.3">
      <c r="B45" s="20" t="s">
        <v>48</v>
      </c>
      <c r="C45" s="21">
        <f t="shared" ref="C45:D45" si="4">SUM(C7:C43)</f>
        <v>1311138825</v>
      </c>
      <c r="D45" s="21">
        <f t="shared" si="4"/>
        <v>671696036</v>
      </c>
      <c r="E45" s="21">
        <f>SUM(E7:E44)</f>
        <v>2140717146</v>
      </c>
      <c r="F45" s="21">
        <f t="shared" ref="F45:H45" si="5">SUM(F7:F44)</f>
        <v>1374638825</v>
      </c>
      <c r="G45" s="21">
        <f t="shared" si="5"/>
        <v>663267723</v>
      </c>
      <c r="H45" s="21">
        <f t="shared" si="5"/>
        <v>2037906548</v>
      </c>
      <c r="I45" s="22">
        <f>SUM(I7:I44)</f>
        <v>0.99999999999999956</v>
      </c>
    </row>
    <row r="46" spans="2:9" x14ac:dyDescent="0.3">
      <c r="H46" s="23"/>
    </row>
    <row r="47" spans="2:9" x14ac:dyDescent="0.3">
      <c r="F47" t="s">
        <v>54</v>
      </c>
      <c r="G47" s="7">
        <v>83157157</v>
      </c>
      <c r="H47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Vote-shares</vt:lpstr>
      <vt:lpstr>Claim-Details</vt:lpstr>
      <vt:lpstr>Claims-upload-IBBI</vt:lpstr>
      <vt:lpstr>Sheet1</vt:lpstr>
      <vt:lpstr>Rev-Vote-Share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RAJENDRA GANATRA</dc:creator>
  <cp:lastModifiedBy>Rajendra Ganatra</cp:lastModifiedBy>
  <dcterms:created xsi:type="dcterms:W3CDTF">2022-04-22T06:06:15Z</dcterms:created>
  <dcterms:modified xsi:type="dcterms:W3CDTF">2023-11-28T08:30:52Z</dcterms:modified>
</cp:coreProperties>
</file>